
<file path=[Content_Types].xml><?xml version="1.0" encoding="utf-8"?>
<Types xmlns="http://schemas.openxmlformats.org/package/2006/content-types">
  <Default ContentType="image/jpeg" Extension="jpg"/>
  <Default ContentType="application/xml" Extension="xml"/>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<sst xmlns="http://schemas.openxmlformats.org/spreadsheetml/2006/main" count="858" uniqueCount="246">
  <si>
    <t>FRESH TRUCK</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</si>
  <si>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</si>
  <si>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</si>
  <si>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</si>
  <si>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</si>
  <si>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</si>
  <si>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</si>
  <si>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</si>
  <si>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</si>
  <si>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</si>
  <si>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</si>
  <si>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</si>
  <si>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</si>
  <si>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</si>
  <si>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</si>
  <si>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</si>
  <si>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</si>
  <si>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</si>
  <si>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</si>
  <si>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</si>
  <si>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</si>
  <si>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</si>
  <si>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</si>
  <si>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</si>
  <si>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</si>
  <si>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</si>
  <si>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</si>
  <si>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</si>
  <si>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</si>
  <si>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</si>
  <si>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</si>
  <si>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</si>
  <si>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</si>
  <si>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</si>
  <si>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</si>
  <si>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</si>
  <si>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</si>
  <si>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</si>
  <si>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</si>
  <si>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</si>
  <si>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</si>
  <si>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</si>
  <si>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</si>
  <si>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</si>
  <si>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</si>
  <si>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</si>
  <si>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</si>
  <si>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</si>
  <si>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</si>
  <si>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</si>
  <si>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</si>
  <si>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</si>
  <si>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</si>
  <si>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</si>
  <si>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</si>
  <si>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</si>
  <si>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</si>
  <si>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</si>
  <si>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</si>
  <si>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</si>
  <si>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</si>
  <si>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</si>
  <si>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</si>
  <si>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</si>
  <si>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PRODUCT SALES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</si>
  <si>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</si>
  <si>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</si>
  <si>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</si>
  <si>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</si>
  <si>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</si>
  <si>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</si>
  <si>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</si>
  <si>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</si>
  <si>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</si>
  <si>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</si>
  <si>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</si>
  <si>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</si>
  <si>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</si>
  <si>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</si>
  <si>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</si>
  <si>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</si>
  <si>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</si>
  <si>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</si>
  <si>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</si>
  <si>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</si>
  <si>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</si>
  <si>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</si>
  <si>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</si>
  <si>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</si>
  <si>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</si>
  <si>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</si>
  <si>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</si>
  <si>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</si>
  <si>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</si>
  <si>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</si>
  <si>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</si>
  <si>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</si>
  <si>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</si>
  <si>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</si>
  <si>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</si>
  <si>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</si>
  <si>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</si>
  <si>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</si>
  <si>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</si>
  <si>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</si>
  <si>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</si>
  <si>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</si>
  <si>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</si>
  <si>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</si>
  <si>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</si>
  <si>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</si>
  <si>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</si>
  <si>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</si>
  <si>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</si>
  <si>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</si>
  <si>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</si>
  <si>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</si>
  <si>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</si>
  <si>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</si>
  <si>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</si>
  <si>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</si>
  <si>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</si>
  <si>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</si>
  <si>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</si>
  <si>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</si>
  <si>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</si>
  <si>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</si>
  <si>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</si>
  <si>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</si>
  <si>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</si>
  <si>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</si>
  <si>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</si>
  <si>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</si>
  <si>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</si>
  <si>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</si>
  <si>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</si>
  <si>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</si>
  <si>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</si>
  <si>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</si>
  <si>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</si>
  <si>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</si>
  <si>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</si>
  <si>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</si>
  <si>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</si>
  <si>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</si>
  <si>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</si>
  <si>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</si>
  <si>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</si>
  <si>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</si>
  <si>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</si>
  <si>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</si>
  <si>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</si>
  <si>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</si>
  <si>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</si>
  <si>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</si>
  <si>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</si>
  <si>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</si>
  <si>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</si>
  <si>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</si>
  <si>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</si>
  <si>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</si>
  <si>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</si>
  <si>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</si>
  <si>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</si>
  <si>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</si>
  <si>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</si>
  <si>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</si>
  <si>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</si>
  <si>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</si>
  <si>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</si>
  <si>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</si>
  <si>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</si>
  <si>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</si>
  <si>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</si>
  <si>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</si>
  <si>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</si>
  <si>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</si>
  <si>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</si>
  <si>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</si>
  <si>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</si>
  <si>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</si>
  <si>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</si>
  <si>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</si>
  <si>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</si>
  <si>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</si>
  <si>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</si>
  <si>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</si>
  <si>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</si>
  <si>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</si>
  <si>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</si>
  <si>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</si>
  <si>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</si>
  <si>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</si>
  <si>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</si>
  <si>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</si>
  <si>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</si>
  <si>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</si>
  <si>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</si>
  <si>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</si>
  <si>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</si>
  <si>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</si>
  <si>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</si>
  <si>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</si>
  <si>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</si>
  <si>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</si>
  <si>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</si>
  <si>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</si>
  <si>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</si>
  <si>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</si>
  <si>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</si>
  <si>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</si>
  <si>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</si>
  <si>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</si>
  <si>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</si>
  <si>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</si>
  <si>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</si>
  <si>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</si>
  <si>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</si>
  <si>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</si>
  <si>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</si>
  <si>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</si>
  <si>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</si>
  <si>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</si>
  <si>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</si>
  <si>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</si>
  <si>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</si>
  <si>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</si>
  <si>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</si>
  <si>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</si>
  <si>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</si>
  <si>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</si>
  <si>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</si>
  <si>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</si>
  <si>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</si>
  <si>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</si>
  <si>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DONATED GOODS</t>
  </si>
  <si>
    <r>
      <rPr>
        <rFont val="Roboto"/>
        <b/>
        <color rgb="FF000000"/>
        <sz val="10.0"/>
      </rPr>
      <t xml:space="preserve">Program Expenses </t>
    </r>
    <r>
      <rPr>
        <rFont val="Roboto"/>
        <b/>
        <i/>
        <color rgb="FF000000"/>
        <sz val="10.0"/>
      </rPr>
      <t xml:space="preserve">(Program Efficiency Ratio) </t>
    </r>
  </si>
  <si>
    <t>FOOD SALES</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</si>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</sst>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FRESH TRUCK</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177</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178</v>
      </c>
      <c r="C3" s="145" t="s">
        <v>179</v>
      </c>
      <c r="D3" s="146">
        <f>'Expenses 2022'!C40</f>
        <v>4122499</v>
      </c>
      <c r="E3" s="147"/>
      <c r="F3" s="43"/>
      <c r="G3" s="43"/>
      <c r="H3" s="43"/>
      <c r="I3" s="43"/>
      <c r="J3" s="43"/>
      <c r="K3" s="43"/>
      <c r="L3" s="43"/>
      <c r="M3" s="43"/>
      <c r="N3" s="43"/>
      <c r="O3" s="43"/>
      <c r="P3" s="43"/>
      <c r="Q3" s="43"/>
      <c r="R3" s="43"/>
      <c r="S3" s="43"/>
      <c r="T3" s="43"/>
      <c r="U3" s="43"/>
      <c r="V3" s="43"/>
      <c r="W3" s="43"/>
      <c r="X3" s="43"/>
      <c r="Y3" s="43"/>
    </row>
    <row r="4">
      <c r="A4" s="139"/>
      <c r="B4" s="49"/>
      <c r="C4" s="145" t="s">
        <v>180</v>
      </c>
      <c r="D4" s="146">
        <f>'Expenses 2022'!C31</f>
        <v>322460</v>
      </c>
      <c r="E4" s="147"/>
      <c r="F4" s="43"/>
      <c r="G4" s="43"/>
      <c r="H4" s="43"/>
      <c r="I4" s="43"/>
      <c r="J4" s="43"/>
      <c r="K4" s="43"/>
      <c r="L4" s="43"/>
      <c r="M4" s="43"/>
      <c r="N4" s="43"/>
      <c r="O4" s="43"/>
      <c r="P4" s="43"/>
      <c r="Q4" s="43"/>
      <c r="R4" s="43"/>
      <c r="S4" s="43"/>
      <c r="T4" s="43"/>
      <c r="U4" s="43"/>
      <c r="V4" s="43"/>
      <c r="W4" s="43"/>
      <c r="X4" s="43"/>
      <c r="Y4" s="43"/>
    </row>
    <row r="5">
      <c r="A5" s="139"/>
      <c r="B5" s="49"/>
      <c r="C5" s="145" t="s">
        <v>181</v>
      </c>
      <c r="D5" s="146">
        <f>D3-D4</f>
        <v>3800039</v>
      </c>
      <c r="E5" s="147"/>
      <c r="F5" s="43"/>
      <c r="G5" s="43"/>
      <c r="H5" s="43"/>
      <c r="I5" s="43"/>
      <c r="J5" s="43"/>
      <c r="K5" s="43"/>
      <c r="L5" s="43"/>
      <c r="M5" s="43"/>
      <c r="N5" s="43"/>
      <c r="O5" s="43"/>
      <c r="P5" s="43"/>
      <c r="Q5" s="43"/>
      <c r="R5" s="43"/>
      <c r="S5" s="43"/>
      <c r="T5" s="43"/>
      <c r="U5" s="43"/>
      <c r="V5" s="43"/>
      <c r="W5" s="43"/>
      <c r="X5" s="43"/>
      <c r="Y5" s="43"/>
    </row>
    <row r="6">
      <c r="A6" s="139"/>
      <c r="B6" s="49"/>
      <c r="C6" s="145" t="s">
        <v>182</v>
      </c>
      <c r="D6" s="146">
        <f>D5/12</f>
        <v>316669.9167</v>
      </c>
      <c r="E6" s="147"/>
      <c r="F6" s="43"/>
      <c r="G6" s="43"/>
      <c r="H6" s="43"/>
      <c r="I6" s="43"/>
      <c r="J6" s="43"/>
      <c r="K6" s="43"/>
      <c r="L6" s="43"/>
      <c r="M6" s="43"/>
      <c r="N6" s="43"/>
      <c r="O6" s="43"/>
      <c r="P6" s="43"/>
      <c r="Q6" s="43"/>
      <c r="R6" s="43"/>
      <c r="S6" s="43"/>
      <c r="T6" s="43"/>
      <c r="U6" s="43"/>
      <c r="V6" s="43"/>
      <c r="W6" s="43"/>
      <c r="X6" s="43"/>
      <c r="Y6" s="43"/>
    </row>
    <row r="7">
      <c r="A7" s="139"/>
      <c r="B7" s="49"/>
      <c r="C7" s="145" t="s">
        <v>183</v>
      </c>
      <c r="D7" s="75">
        <f>'Balance Sheet 2022'!E2+'Balance Sheet 2022'!E3</f>
        <v>1078438</v>
      </c>
      <c r="E7" s="147"/>
      <c r="F7" s="43"/>
      <c r="G7" s="43"/>
      <c r="H7" s="43"/>
      <c r="I7" s="43"/>
      <c r="J7" s="43"/>
      <c r="K7" s="43"/>
      <c r="L7" s="43"/>
      <c r="M7" s="43"/>
      <c r="N7" s="43"/>
      <c r="O7" s="43"/>
      <c r="P7" s="43"/>
      <c r="Q7" s="43"/>
      <c r="R7" s="43"/>
      <c r="S7" s="43"/>
      <c r="T7" s="43"/>
      <c r="U7" s="43"/>
      <c r="V7" s="43"/>
      <c r="W7" s="43"/>
      <c r="X7" s="43"/>
      <c r="Y7" s="43"/>
    </row>
    <row r="8">
      <c r="A8" s="139"/>
      <c r="B8" s="49"/>
      <c r="C8" s="148" t="s">
        <v>177</v>
      </c>
      <c r="D8" s="149">
        <f>D7/D6</f>
        <v>3.405558732</v>
      </c>
      <c r="E8" s="150" t="s">
        <v>184</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185</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186</v>
      </c>
      <c r="C11" s="145" t="s">
        <v>187</v>
      </c>
      <c r="D11" s="75">
        <f>'Balance Sheet 2022'!E30</f>
        <v>1229574</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188</v>
      </c>
      <c r="D12" s="75">
        <f>'Expenses 2022'!C40</f>
        <v>4122499</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189</v>
      </c>
      <c r="D13" s="146">
        <f>D12/12</f>
        <v>343541.5833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185</v>
      </c>
      <c r="D14" s="149">
        <f>D11/D13</f>
        <v>3.579112572</v>
      </c>
      <c r="E14" s="150" t="s">
        <v>184</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190</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191</v>
      </c>
      <c r="C17" s="145" t="s">
        <v>192</v>
      </c>
      <c r="D17" s="75">
        <f>sum('Balance Sheet 2022'!E13:E15)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188</v>
      </c>
      <c r="D18" s="75">
        <f>'Expenses 2022'!C40</f>
        <v>4122499</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189</v>
      </c>
      <c r="D19" s="146">
        <f>D18/12</f>
        <v>343541.5833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193</v>
      </c>
      <c r="D20" s="149">
        <f>D17/D19</f>
        <v>0</v>
      </c>
      <c r="E20" s="150" t="s">
        <v>184</v>
      </c>
      <c r="F20" s="43"/>
      <c r="G20" s="43"/>
      <c r="H20" s="43"/>
      <c r="I20" s="43"/>
      <c r="J20" s="43"/>
      <c r="K20" s="43"/>
      <c r="L20" s="43"/>
      <c r="M20" s="43"/>
      <c r="N20" s="43"/>
      <c r="O20" s="43"/>
      <c r="P20" s="43"/>
      <c r="Q20" s="43"/>
      <c r="R20" s="43"/>
      <c r="S20" s="43"/>
      <c r="T20" s="43"/>
      <c r="U20" s="43"/>
      <c r="V20" s="43"/>
      <c r="W20" s="43"/>
      <c r="X20" s="43"/>
      <c r="Y20" s="43"/>
    </row>
    <row r="21">
      <c r="A21" s="139"/>
      <c r="B21" s="49"/>
      <c r="C21" s="154" t="s">
        <v>194</v>
      </c>
      <c r="D21" s="155">
        <f>D20+D8</f>
        <v>3.405558732</v>
      </c>
      <c r="E21" s="156" t="s">
        <v>184</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195</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196</v>
      </c>
      <c r="C24" s="160"/>
      <c r="D24" s="161">
        <f>max('Revenues 2022'!E2:E7,'Revenues 2022'!F10:F15)</f>
        <v>3632839</v>
      </c>
      <c r="E24" s="162" t="s">
        <v>197</v>
      </c>
      <c r="F24" s="43"/>
      <c r="G24" s="43"/>
      <c r="H24" s="43"/>
      <c r="I24" s="43"/>
      <c r="J24" s="43"/>
      <c r="K24" s="43"/>
      <c r="L24" s="43"/>
      <c r="M24" s="43"/>
      <c r="N24" s="43"/>
      <c r="O24" s="43"/>
      <c r="P24" s="43"/>
      <c r="Q24" s="43"/>
      <c r="R24" s="43"/>
      <c r="S24" s="43"/>
      <c r="T24" s="43"/>
      <c r="U24" s="43"/>
      <c r="V24" s="43"/>
      <c r="W24" s="43"/>
      <c r="X24" s="43"/>
      <c r="Y24" s="43"/>
    </row>
    <row r="25">
      <c r="A25" s="139"/>
      <c r="B25" s="49"/>
      <c r="C25" s="145" t="s">
        <v>198</v>
      </c>
      <c r="D25" s="146">
        <f>'Revenues 2022'!F44</f>
        <v>4022994</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195</v>
      </c>
      <c r="D26" s="163">
        <f>D24/D25</f>
        <v>0.9030187467</v>
      </c>
      <c r="E26" s="150" t="s">
        <v>199</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200</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201</v>
      </c>
      <c r="C29" s="145" t="s">
        <v>202</v>
      </c>
      <c r="D29" s="75">
        <f>SUM('Expenses 2022'!C7:C9)</f>
        <v>1670103</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203</v>
      </c>
      <c r="D30" s="75">
        <f>SUM('Expenses 2022'!C10:C12)</f>
        <v>888634</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204</v>
      </c>
      <c r="D31" s="75">
        <f>sum(D29:D30)</f>
        <v>2558737</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179</v>
      </c>
      <c r="D32" s="75">
        <f>'Expenses 2022'!C40</f>
        <v>4122499</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205</v>
      </c>
      <c r="D33" s="163">
        <f>D31/D32</f>
        <v>0.6206761966</v>
      </c>
      <c r="E33" s="150" t="s">
        <v>206</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207</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208</v>
      </c>
      <c r="C36" s="145" t="s">
        <v>209</v>
      </c>
      <c r="D36" s="75">
        <f>SUM('Expenses 2022'!C10:C11)</f>
        <v>376400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202</v>
      </c>
      <c r="D37" s="75">
        <f>SUM('Expenses 2022'!C7:C9)</f>
        <v>1670103</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207</v>
      </c>
      <c r="D38" s="163">
        <f>D36/D37</f>
        <v>0.2253753212</v>
      </c>
      <c r="E38" s="150" t="s">
        <v>210</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211</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212</v>
      </c>
      <c r="C41" s="148" t="s">
        <v>236</v>
      </c>
      <c r="D41" s="75">
        <f>'Expenses 2022'!D40</f>
        <v>2817741</v>
      </c>
      <c r="E41" s="165">
        <f t="shared" ref="E41:E44" si="1">D41/$D$44</f>
        <v>0.6835031373</v>
      </c>
      <c r="F41" s="43"/>
      <c r="G41" s="43"/>
      <c r="H41" s="43"/>
      <c r="I41" s="43"/>
      <c r="J41" s="43"/>
      <c r="K41" s="43"/>
      <c r="L41" s="43"/>
      <c r="M41" s="43"/>
      <c r="N41" s="43"/>
      <c r="O41" s="43"/>
      <c r="P41" s="43"/>
      <c r="Q41" s="43"/>
      <c r="R41" s="43"/>
      <c r="S41" s="43"/>
      <c r="T41" s="43"/>
      <c r="U41" s="43"/>
      <c r="V41" s="43"/>
      <c r="W41" s="43"/>
      <c r="X41" s="43"/>
      <c r="Y41" s="43"/>
    </row>
    <row r="42">
      <c r="A42" s="139"/>
      <c r="B42" s="49"/>
      <c r="C42" s="148" t="s">
        <v>214</v>
      </c>
      <c r="D42" s="146">
        <f>'Expenses 2022'!E40</f>
        <v>621978</v>
      </c>
      <c r="E42" s="165">
        <f t="shared" si="1"/>
        <v>0.1508740208</v>
      </c>
      <c r="F42" s="43"/>
      <c r="G42" s="43"/>
      <c r="H42" s="43"/>
      <c r="I42" s="43"/>
      <c r="J42" s="43"/>
      <c r="K42" s="43"/>
      <c r="L42" s="43"/>
      <c r="M42" s="43"/>
      <c r="N42" s="43"/>
      <c r="O42" s="43"/>
      <c r="P42" s="43"/>
      <c r="Q42" s="43"/>
      <c r="R42" s="43"/>
      <c r="S42" s="43"/>
      <c r="T42" s="43"/>
      <c r="U42" s="43"/>
      <c r="V42" s="43"/>
      <c r="W42" s="43"/>
      <c r="X42" s="43"/>
      <c r="Y42" s="43"/>
    </row>
    <row r="43">
      <c r="A43" s="139"/>
      <c r="B43" s="49"/>
      <c r="C43" s="148" t="s">
        <v>215</v>
      </c>
      <c r="D43" s="146">
        <f>'Expenses 2022'!F40</f>
        <v>682780</v>
      </c>
      <c r="E43" s="165">
        <f t="shared" si="1"/>
        <v>0.1656228419</v>
      </c>
      <c r="F43" s="43"/>
      <c r="G43" s="43"/>
      <c r="H43" s="43"/>
      <c r="I43" s="43"/>
      <c r="J43" s="43"/>
      <c r="K43" s="43"/>
      <c r="L43" s="43"/>
      <c r="M43" s="43"/>
      <c r="N43" s="43"/>
      <c r="O43" s="43"/>
      <c r="P43" s="43"/>
      <c r="Q43" s="43"/>
      <c r="R43" s="43"/>
      <c r="S43" s="43"/>
      <c r="T43" s="43"/>
      <c r="U43" s="43"/>
      <c r="V43" s="43"/>
      <c r="W43" s="43"/>
      <c r="X43" s="43"/>
      <c r="Y43" s="43"/>
    </row>
    <row r="44">
      <c r="A44" s="139"/>
      <c r="B44" s="49"/>
      <c r="C44" s="145" t="s">
        <v>179</v>
      </c>
      <c r="D44" s="146">
        <f>sum(D41:D43)</f>
        <v>4122499</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216</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217</v>
      </c>
      <c r="C47" s="145" t="s">
        <v>218</v>
      </c>
      <c r="D47" s="146">
        <f>'Revenues 2022'!F9</f>
        <v>3825211</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219</v>
      </c>
      <c r="D48" s="146">
        <f>'Expenses 2022'!F40</f>
        <v>682780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220</v>
      </c>
      <c r="D49" s="166">
        <f>D47/D48</f>
        <v>5.602406339</v>
      </c>
      <c r="E49" s="150" t="s">
        <v>221</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222</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223</v>
      </c>
      <c r="C52" s="145" t="s">
        <v>224</v>
      </c>
      <c r="D52" s="146">
        <f>sum('Balance Sheet 2022'!E2:E10)</f>
        <v>1410154</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225</v>
      </c>
      <c r="D53" s="146">
        <f>sum('Balance Sheet 2022'!E19:E22)</f>
        <v>1855150</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226</v>
      </c>
      <c r="D54" s="168">
        <f>D52/D53</f>
        <v>0.7601293696</v>
      </c>
      <c r="E54" s="150" t="s">
        <v>227</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228</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229</v>
      </c>
      <c r="C57" s="145" t="s">
        <v>230</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231</v>
      </c>
      <c r="D58" s="146">
        <f>'Balance Sheet 2022'!E18</f>
        <v>4046324</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232</v>
      </c>
      <c r="D59" s="169">
        <f>D57/D58</f>
        <v>0</v>
      </c>
      <c r="E59" s="150" t="s">
        <v>233</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FRESH TRUCK</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22000.0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3898004.0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3920004</v>
      </c>
      <c r="G9" s="58"/>
      <c r="H9" s="58"/>
      <c r="I9" s="58"/>
      <c r="J9" s="58"/>
      <c r="K9" s="58"/>
      <c r="L9" s="58"/>
      <c r="M9" s="58"/>
      <c r="N9" s="58"/>
      <c r="O9" s="58"/>
      <c r="P9" s="58"/>
      <c r="Q9" s="58"/>
      <c r="R9" s="58"/>
      <c r="S9" s="58"/>
      <c r="T9" s="58"/>
      <c r="U9" s="58"/>
      <c r="V9" s="58"/>
      <c r="W9" s="58"/>
      <c r="X9" s="58"/>
      <c r="Y9" s="58"/>
      <c r="Z9" s="58"/>
    </row>
    <row r="10">
      <c r="A10" s="44" t="s">
        <v>62</v>
      </c>
      <c r="B10" s="59" t="s">
        <v>63</v>
      </c>
      <c r="C10" s="60" t="s">
        <v>237</v>
      </c>
      <c r="D10" s="15"/>
      <c r="E10" s="15"/>
      <c r="F10" s="48">
        <v>356234.0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356234</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21108.0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238</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28654.0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-28654</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-28654</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3000.0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22563.0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-19563</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4249129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FRESH TRUCK</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308858</v>
      </c>
      <c r="D7" s="99">
        <v>244300.0</v>
      </c>
      <c r="E7" s="99">
        <v>32884.0</v>
      </c>
      <c r="F7" s="99">
        <v>31674.0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2145507</v>
      </c>
      <c r="D9" s="99">
        <v>1691830.0</v>
      </c>
      <c r="E9" s="99">
        <v>230558.0</v>
      </c>
      <c r="F9" s="99">
        <v>223119.0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234691</v>
      </c>
      <c r="D10" s="99">
        <v>194896.0</v>
      </c>
      <c r="E10" s="99">
        <v>21212.0</v>
      </c>
      <c r="F10" s="99">
        <v>18583.0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294940</v>
      </c>
      <c r="D11" s="99">
        <v>244928.0</v>
      </c>
      <c r="E11" s="99">
        <v>26657.0</v>
      </c>
      <c r="F11" s="99">
        <v>23355.0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250982</v>
      </c>
      <c r="D12" s="99">
        <v>202995.0</v>
      </c>
      <c r="E12" s="99">
        <v>22442.0</v>
      </c>
      <c r="F12" s="99">
        <v>25545.0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30854</v>
      </c>
      <c r="D15" s="99">
        <v>500.0</v>
      </c>
      <c r="E15" s="99">
        <v>30276.0</v>
      </c>
      <c r="F15" s="99">
        <v>78.0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39260</v>
      </c>
      <c r="D16" s="99">
        <v>0.0</v>
      </c>
      <c r="E16" s="99">
        <v>39260.0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537765</v>
      </c>
      <c r="D20" s="99">
        <v>372252.0</v>
      </c>
      <c r="E20" s="99">
        <v>128676.0</v>
      </c>
      <c r="F20" s="99">
        <v>36837.0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51282</v>
      </c>
      <c r="D21" s="99">
        <v>0.0</v>
      </c>
      <c r="E21" s="99">
        <v>0.0</v>
      </c>
      <c r="F21" s="99">
        <v>51282.0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535449</v>
      </c>
      <c r="D22" s="99">
        <v>453703.0</v>
      </c>
      <c r="E22" s="99">
        <v>54973.0</v>
      </c>
      <c r="F22" s="99">
        <v>26773.0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270897</v>
      </c>
      <c r="D25" s="99">
        <v>189781.0</v>
      </c>
      <c r="E25" s="99">
        <v>65034.0</v>
      </c>
      <c r="F25" s="99">
        <v>16082.0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76406</v>
      </c>
      <c r="D26" s="99">
        <v>35704.0</v>
      </c>
      <c r="E26" s="99">
        <v>5758.0</v>
      </c>
      <c r="F26" s="99">
        <v>34944.0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25285</v>
      </c>
      <c r="D29" s="99">
        <v>0.0</v>
      </c>
      <c r="E29" s="99">
        <v>25285.0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435898</v>
      </c>
      <c r="D31" s="99">
        <v>435475.0</v>
      </c>
      <c r="E31" s="99">
        <v>423.0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98176</v>
      </c>
      <c r="D32" s="99">
        <v>66230.0</v>
      </c>
      <c r="E32" s="99">
        <v>31946.0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60"/>
      <c r="C34" s="98">
        <f t="shared" si="1"/>
        <v>0</v>
      </c>
      <c r="D34" s="99">
        <v>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134</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135</v>
      </c>
      <c r="C40" s="104">
        <f t="shared" ref="C40:F40" si="2">sum(C3:C39)</f>
        <v>5336250</v>
      </c>
      <c r="D40" s="104">
        <f t="shared" si="2"/>
        <v>4132594</v>
      </c>
      <c r="E40" s="104">
        <f t="shared" si="2"/>
        <v>715384</v>
      </c>
      <c r="F40" s="104">
        <f t="shared" si="2"/>
        <v>488272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FRESH TRUCK</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136</v>
      </c>
      <c r="B2" s="45">
        <v>1.0</v>
      </c>
      <c r="C2" s="46" t="s">
        <v>137</v>
      </c>
      <c r="D2" s="111"/>
      <c r="E2" s="112">
        <v>0.0</v>
      </c>
      <c r="F2" s="43"/>
      <c r="G2" s="43"/>
      <c r="H2" s="43"/>
      <c r="I2" s="43"/>
      <c r="J2" s="43"/>
      <c r="K2" s="43"/>
      <c r="L2" s="43"/>
      <c r="M2" s="43"/>
      <c r="N2" s="43"/>
      <c r="O2" s="43"/>
      <c r="P2" s="43"/>
      <c r="Q2" s="43"/>
      <c r="R2" s="43"/>
      <c r="S2" s="43"/>
      <c r="T2" s="43"/>
      <c r="U2" s="43"/>
      <c r="V2" s="43"/>
      <c r="W2" s="43"/>
      <c r="X2" s="43"/>
      <c r="Y2" s="43"/>
      <c r="Z2" s="43"/>
    </row>
    <row r="3">
      <c r="A3" s="49"/>
      <c r="B3" s="45">
        <v>2.0</v>
      </c>
      <c r="C3" s="46" t="s">
        <v>138</v>
      </c>
      <c r="D3" s="113"/>
      <c r="E3" s="112">
        <v>488036.0</v>
      </c>
      <c r="F3" s="43"/>
      <c r="G3" s="43"/>
      <c r="H3" s="43"/>
      <c r="I3" s="43"/>
      <c r="J3" s="43"/>
      <c r="K3" s="43"/>
      <c r="L3" s="43"/>
      <c r="M3" s="43"/>
      <c r="N3" s="43"/>
      <c r="O3" s="43"/>
      <c r="P3" s="43"/>
      <c r="Q3" s="43"/>
      <c r="R3" s="43"/>
      <c r="S3" s="43"/>
      <c r="T3" s="43"/>
      <c r="U3" s="43"/>
      <c r="V3" s="43"/>
      <c r="W3" s="43"/>
      <c r="X3" s="43"/>
      <c r="Y3" s="43"/>
      <c r="Z3" s="43"/>
    </row>
    <row r="4">
      <c r="A4" s="49"/>
      <c r="B4" s="45">
        <v>3.0</v>
      </c>
      <c r="C4" s="46" t="s">
        <v>139</v>
      </c>
      <c r="D4" s="111"/>
      <c r="E4" s="112">
        <v>424814.0</v>
      </c>
      <c r="F4" s="43"/>
      <c r="G4" s="43"/>
      <c r="H4" s="43"/>
      <c r="I4" s="43"/>
      <c r="J4" s="43"/>
      <c r="K4" s="43"/>
      <c r="L4" s="43"/>
      <c r="M4" s="43"/>
      <c r="N4" s="43"/>
      <c r="O4" s="43"/>
      <c r="P4" s="43"/>
      <c r="Q4" s="43"/>
      <c r="R4" s="43"/>
      <c r="S4" s="43"/>
      <c r="T4" s="43"/>
      <c r="U4" s="43"/>
      <c r="V4" s="43"/>
      <c r="W4" s="43"/>
      <c r="X4" s="43"/>
      <c r="Y4" s="43"/>
      <c r="Z4" s="43"/>
    </row>
    <row r="5">
      <c r="A5" s="49"/>
      <c r="B5" s="45">
        <v>4.0</v>
      </c>
      <c r="C5" s="46" t="s">
        <v>140</v>
      </c>
      <c r="D5" s="113"/>
      <c r="E5" s="112">
        <v>91218.0</v>
      </c>
      <c r="F5" s="43"/>
      <c r="G5" s="43"/>
      <c r="H5" s="43"/>
      <c r="I5" s="43"/>
      <c r="J5" s="43"/>
      <c r="K5" s="43"/>
      <c r="L5" s="43"/>
      <c r="M5" s="43"/>
      <c r="N5" s="43"/>
      <c r="O5" s="43"/>
      <c r="P5" s="43"/>
      <c r="Q5" s="43"/>
      <c r="R5" s="43"/>
      <c r="S5" s="43"/>
      <c r="T5" s="43"/>
      <c r="U5" s="43"/>
      <c r="V5" s="43"/>
      <c r="W5" s="43"/>
      <c r="X5" s="43"/>
      <c r="Y5" s="43"/>
      <c r="Z5" s="43"/>
    </row>
    <row r="6">
      <c r="A6" s="49"/>
      <c r="B6" s="45">
        <v>5.0</v>
      </c>
      <c r="C6" s="51" t="s">
        <v>141</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142</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143</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144</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145</v>
      </c>
      <c r="D10" s="111"/>
      <c r="E10" s="112">
        <v>162720.0</v>
      </c>
      <c r="F10" s="43"/>
      <c r="G10" s="43"/>
      <c r="H10" s="43"/>
      <c r="I10" s="43"/>
      <c r="J10" s="43"/>
      <c r="K10" s="43"/>
      <c r="L10" s="43"/>
      <c r="M10" s="43"/>
      <c r="N10" s="43"/>
      <c r="O10" s="43"/>
      <c r="P10" s="43"/>
      <c r="Q10" s="43"/>
      <c r="R10" s="43"/>
      <c r="S10" s="43"/>
      <c r="T10" s="43"/>
      <c r="U10" s="43"/>
      <c r="V10" s="43"/>
      <c r="W10" s="43"/>
      <c r="X10" s="43"/>
      <c r="Y10" s="43"/>
      <c r="Z10" s="43"/>
    </row>
    <row r="11">
      <c r="A11" s="49"/>
      <c r="B11" s="45" t="s">
        <v>146</v>
      </c>
      <c r="C11" s="46" t="s">
        <v>147</v>
      </c>
      <c r="D11" s="112">
        <v>483180.0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148</v>
      </c>
      <c r="C12" s="46" t="s">
        <v>149</v>
      </c>
      <c r="D12" s="112">
        <v>154280.0</v>
      </c>
      <c r="E12" s="109">
        <f>D11-D12</f>
        <v>328900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150</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151</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152</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153</v>
      </c>
      <c r="D16" s="113"/>
      <c r="E16" s="112">
        <v>1256743.0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154</v>
      </c>
      <c r="D17" s="113"/>
      <c r="E17" s="112">
        <v>993591.0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155</v>
      </c>
      <c r="D18" s="114"/>
      <c r="E18" s="115">
        <f>sum(E2:E17)</f>
        <v>3746022</v>
      </c>
      <c r="F18" s="43"/>
      <c r="G18" s="43"/>
      <c r="H18" s="43"/>
      <c r="I18" s="43"/>
      <c r="J18" s="43"/>
      <c r="K18" s="43"/>
      <c r="L18" s="43"/>
      <c r="M18" s="43"/>
      <c r="N18" s="43"/>
      <c r="O18" s="43"/>
      <c r="P18" s="43"/>
      <c r="Q18" s="43"/>
      <c r="R18" s="43"/>
      <c r="S18" s="43"/>
      <c r="T18" s="43"/>
      <c r="U18" s="43"/>
      <c r="V18" s="43"/>
      <c r="W18" s="43"/>
      <c r="X18" s="43"/>
      <c r="Y18" s="43"/>
      <c r="Z18" s="43"/>
    </row>
    <row r="19">
      <c r="A19" s="44" t="s">
        <v>156</v>
      </c>
      <c r="B19" s="116">
        <v>17.0</v>
      </c>
      <c r="C19" s="117" t="s">
        <v>157</v>
      </c>
      <c r="D19" s="118"/>
      <c r="E19" s="112">
        <v>470998.0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158</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159</v>
      </c>
      <c r="D21" s="118"/>
      <c r="E21" s="112">
        <v>1176717.0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160</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161</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162</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163</v>
      </c>
      <c r="D25" s="122"/>
      <c r="E25" s="119">
        <v>994254.0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164</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165</v>
      </c>
      <c r="D27" s="118"/>
      <c r="E27" s="119">
        <v>529576.0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166</v>
      </c>
      <c r="D28" s="126"/>
      <c r="E28" s="127">
        <f>sum(E19:E27)</f>
        <v>3171545</v>
      </c>
      <c r="F28" s="43"/>
      <c r="G28" s="43"/>
      <c r="H28" s="43"/>
      <c r="I28" s="43"/>
      <c r="J28" s="43"/>
      <c r="K28" s="43"/>
      <c r="L28" s="43"/>
      <c r="M28" s="43"/>
      <c r="N28" s="43"/>
      <c r="O28" s="43"/>
      <c r="P28" s="43"/>
      <c r="Q28" s="43"/>
      <c r="R28" s="43"/>
      <c r="S28" s="43"/>
      <c r="T28" s="43"/>
      <c r="U28" s="43"/>
      <c r="V28" s="43"/>
      <c r="W28" s="43"/>
      <c r="X28" s="43"/>
      <c r="Y28" s="43"/>
      <c r="Z28" s="43"/>
    </row>
    <row r="29">
      <c r="A29" s="65" t="s">
        <v>167</v>
      </c>
      <c r="B29" s="128"/>
      <c r="C29" s="129" t="s">
        <v>168</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169</v>
      </c>
      <c r="D30" s="118"/>
      <c r="E30" s="112">
        <v>-336323.0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170</v>
      </c>
      <c r="D31" s="118"/>
      <c r="E31" s="112">
        <v>910800.0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171</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172</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173</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174</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175</v>
      </c>
      <c r="D36" s="132"/>
      <c r="E36" s="127">
        <f>sum(E30:E35)</f>
        <v>574477</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176</v>
      </c>
      <c r="D37" s="136"/>
      <c r="E37" s="137">
        <f>E36+E28</f>
        <v>3746022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FRESH TRUCK</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177</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178</v>
      </c>
      <c r="C3" s="145" t="s">
        <v>179</v>
      </c>
      <c r="D3" s="146">
        <f>'Expenses 2023'!C40</f>
        <v>5336250</v>
      </c>
      <c r="E3" s="147"/>
      <c r="F3" s="43"/>
      <c r="G3" s="43"/>
      <c r="H3" s="43"/>
      <c r="I3" s="43"/>
      <c r="J3" s="43"/>
      <c r="K3" s="43"/>
      <c r="L3" s="43"/>
      <c r="M3" s="43"/>
      <c r="N3" s="43"/>
      <c r="O3" s="43"/>
      <c r="P3" s="43"/>
      <c r="Q3" s="43"/>
      <c r="R3" s="43"/>
      <c r="S3" s="43"/>
      <c r="T3" s="43"/>
      <c r="U3" s="43"/>
      <c r="V3" s="43"/>
      <c r="W3" s="43"/>
      <c r="X3" s="43"/>
      <c r="Y3" s="43"/>
    </row>
    <row r="4">
      <c r="A4" s="139"/>
      <c r="B4" s="49"/>
      <c r="C4" s="145" t="s">
        <v>180</v>
      </c>
      <c r="D4" s="146">
        <f>'Expenses 2023'!C31</f>
        <v>435898</v>
      </c>
      <c r="E4" s="147"/>
      <c r="F4" s="43"/>
      <c r="G4" s="43"/>
      <c r="H4" s="43"/>
      <c r="I4" s="43"/>
      <c r="J4" s="43"/>
      <c r="K4" s="43"/>
      <c r="L4" s="43"/>
      <c r="M4" s="43"/>
      <c r="N4" s="43"/>
      <c r="O4" s="43"/>
      <c r="P4" s="43"/>
      <c r="Q4" s="43"/>
      <c r="R4" s="43"/>
      <c r="S4" s="43"/>
      <c r="T4" s="43"/>
      <c r="U4" s="43"/>
      <c r="V4" s="43"/>
      <c r="W4" s="43"/>
      <c r="X4" s="43"/>
      <c r="Y4" s="43"/>
    </row>
    <row r="5">
      <c r="A5" s="139"/>
      <c r="B5" s="49"/>
      <c r="C5" s="145" t="s">
        <v>181</v>
      </c>
      <c r="D5" s="146">
        <f>D3-D4</f>
        <v>4900352</v>
      </c>
      <c r="E5" s="147"/>
      <c r="F5" s="43"/>
      <c r="G5" s="43"/>
      <c r="H5" s="43"/>
      <c r="I5" s="43"/>
      <c r="J5" s="43"/>
      <c r="K5" s="43"/>
      <c r="L5" s="43"/>
      <c r="M5" s="43"/>
      <c r="N5" s="43"/>
      <c r="O5" s="43"/>
      <c r="P5" s="43"/>
      <c r="Q5" s="43"/>
      <c r="R5" s="43"/>
      <c r="S5" s="43"/>
      <c r="T5" s="43"/>
      <c r="U5" s="43"/>
      <c r="V5" s="43"/>
      <c r="W5" s="43"/>
      <c r="X5" s="43"/>
      <c r="Y5" s="43"/>
    </row>
    <row r="6">
      <c r="A6" s="139"/>
      <c r="B6" s="49"/>
      <c r="C6" s="145" t="s">
        <v>182</v>
      </c>
      <c r="D6" s="146">
        <f>D5/12</f>
        <v>408362.6667</v>
      </c>
      <c r="E6" s="147"/>
      <c r="F6" s="43"/>
      <c r="G6" s="43"/>
      <c r="H6" s="43"/>
      <c r="I6" s="43"/>
      <c r="J6" s="43"/>
      <c r="K6" s="43"/>
      <c r="L6" s="43"/>
      <c r="M6" s="43"/>
      <c r="N6" s="43"/>
      <c r="O6" s="43"/>
      <c r="P6" s="43"/>
      <c r="Q6" s="43"/>
      <c r="R6" s="43"/>
      <c r="S6" s="43"/>
      <c r="T6" s="43"/>
      <c r="U6" s="43"/>
      <c r="V6" s="43"/>
      <c r="W6" s="43"/>
      <c r="X6" s="43"/>
      <c r="Y6" s="43"/>
    </row>
    <row r="7">
      <c r="A7" s="139"/>
      <c r="B7" s="49"/>
      <c r="C7" s="145" t="s">
        <v>183</v>
      </c>
      <c r="D7" s="75">
        <f>'Balance Sheet 2023'!E2+'Balance Sheet 2023'!E3</f>
        <v>488036</v>
      </c>
      <c r="E7" s="147"/>
      <c r="F7" s="43"/>
      <c r="G7" s="43"/>
      <c r="H7" s="43"/>
      <c r="I7" s="43"/>
      <c r="J7" s="43"/>
      <c r="K7" s="43"/>
      <c r="L7" s="43"/>
      <c r="M7" s="43"/>
      <c r="N7" s="43"/>
      <c r="O7" s="43"/>
      <c r="P7" s="43"/>
      <c r="Q7" s="43"/>
      <c r="R7" s="43"/>
      <c r="S7" s="43"/>
      <c r="T7" s="43"/>
      <c r="U7" s="43"/>
      <c r="V7" s="43"/>
      <c r="W7" s="43"/>
      <c r="X7" s="43"/>
      <c r="Y7" s="43"/>
    </row>
    <row r="8">
      <c r="A8" s="139"/>
      <c r="B8" s="49"/>
      <c r="C8" s="148" t="s">
        <v>177</v>
      </c>
      <c r="D8" s="149">
        <f>D7/D6</f>
        <v>1.195104352</v>
      </c>
      <c r="E8" s="150" t="s">
        <v>184</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185</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186</v>
      </c>
      <c r="C11" s="145" t="s">
        <v>187</v>
      </c>
      <c r="D11" s="75">
        <f>'Balance Sheet 2023'!E30</f>
        <v>-336323</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188</v>
      </c>
      <c r="D12" s="75">
        <f>'Expenses 2023'!C40</f>
        <v>5336250</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189</v>
      </c>
      <c r="D13" s="146">
        <f>D12/12</f>
        <v>444687.5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185</v>
      </c>
      <c r="D14" s="149">
        <f>D11/D13</f>
        <v>-0.7563131413</v>
      </c>
      <c r="E14" s="150" t="s">
        <v>184</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190</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191</v>
      </c>
      <c r="C17" s="145" t="s">
        <v>192</v>
      </c>
      <c r="D17" s="75">
        <f>sum('Balance Sheet 2023'!E13:E15)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188</v>
      </c>
      <c r="D18" s="75">
        <f>'Expenses 2023'!C40</f>
        <v>5336250</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189</v>
      </c>
      <c r="D19" s="146">
        <f>D18/12</f>
        <v>444687.5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193</v>
      </c>
      <c r="D20" s="149">
        <f>D17/D19</f>
        <v>0</v>
      </c>
      <c r="E20" s="150" t="s">
        <v>184</v>
      </c>
      <c r="F20" s="43"/>
      <c r="G20" s="43"/>
      <c r="H20" s="43"/>
      <c r="I20" s="43"/>
      <c r="J20" s="43"/>
      <c r="K20" s="43"/>
      <c r="L20" s="43"/>
      <c r="M20" s="43"/>
      <c r="N20" s="43"/>
      <c r="O20" s="43"/>
      <c r="P20" s="43"/>
      <c r="Q20" s="43"/>
      <c r="R20" s="43"/>
      <c r="S20" s="43"/>
      <c r="T20" s="43"/>
      <c r="U20" s="43"/>
      <c r="V20" s="43"/>
      <c r="W20" s="43"/>
      <c r="X20" s="43"/>
      <c r="Y20" s="43"/>
    </row>
    <row r="21">
      <c r="A21" s="139"/>
      <c r="B21" s="49"/>
      <c r="C21" s="154" t="s">
        <v>194</v>
      </c>
      <c r="D21" s="155">
        <f>D20+D8</f>
        <v>1.195104352</v>
      </c>
      <c r="E21" s="156" t="s">
        <v>184</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195</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196</v>
      </c>
      <c r="C24" s="160"/>
      <c r="D24" s="161">
        <f>max('Revenues 2023'!E2:E7,'Revenues 2023'!F10:F15)</f>
        <v>3898004</v>
      </c>
      <c r="E24" s="162" t="s">
        <v>197</v>
      </c>
      <c r="F24" s="43"/>
      <c r="G24" s="43"/>
      <c r="H24" s="43"/>
      <c r="I24" s="43"/>
      <c r="J24" s="43"/>
      <c r="K24" s="43"/>
      <c r="L24" s="43"/>
      <c r="M24" s="43"/>
      <c r="N24" s="43"/>
      <c r="O24" s="43"/>
      <c r="P24" s="43"/>
      <c r="Q24" s="43"/>
      <c r="R24" s="43"/>
      <c r="S24" s="43"/>
      <c r="T24" s="43"/>
      <c r="U24" s="43"/>
      <c r="V24" s="43"/>
      <c r="W24" s="43"/>
      <c r="X24" s="43"/>
      <c r="Y24" s="43"/>
    </row>
    <row r="25">
      <c r="A25" s="139"/>
      <c r="B25" s="49"/>
      <c r="C25" s="145" t="s">
        <v>198</v>
      </c>
      <c r="D25" s="146">
        <f>'Revenues 2023'!F44</f>
        <v>4249129</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195</v>
      </c>
      <c r="D26" s="163">
        <f>D24/D25</f>
        <v>0.9173654177</v>
      </c>
      <c r="E26" s="150" t="s">
        <v>199</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200</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201</v>
      </c>
      <c r="C29" s="145" t="s">
        <v>202</v>
      </c>
      <c r="D29" s="75">
        <f>SUM('Expenses 2023'!C7:C9)</f>
        <v>2454365</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203</v>
      </c>
      <c r="D30" s="75">
        <f>SUM('Expenses 2023'!C10:C12)</f>
        <v>780613</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204</v>
      </c>
      <c r="D31" s="75">
        <f>sum(D29:D30)</f>
        <v>3234978</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179</v>
      </c>
      <c r="D32" s="75">
        <f>'Expenses 2023'!C40</f>
        <v>5336250</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205</v>
      </c>
      <c r="D33" s="163">
        <f>D31/D32</f>
        <v>0.6062268447</v>
      </c>
      <c r="E33" s="150" t="s">
        <v>206</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207</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208</v>
      </c>
      <c r="C36" s="145" t="s">
        <v>209</v>
      </c>
      <c r="D36" s="75">
        <f>SUM('Expenses 2023'!C10:C11)</f>
        <v>529631</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202</v>
      </c>
      <c r="D37" s="75">
        <f>SUM('Expenses 2023'!C7:C9)</f>
        <v>2454365</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207</v>
      </c>
      <c r="D38" s="163">
        <f>D36/D37</f>
        <v>0.2157914573</v>
      </c>
      <c r="E38" s="150" t="s">
        <v>210</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211</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212</v>
      </c>
      <c r="C41" s="148" t="s">
        <v>239</v>
      </c>
      <c r="D41" s="75">
        <f>'Expenses 2023'!D40</f>
        <v>4132594</v>
      </c>
      <c r="E41" s="165">
        <f t="shared" ref="E41:E44" si="1">D41/$D$44</f>
        <v>0.7744378543</v>
      </c>
      <c r="F41" s="43"/>
      <c r="G41" s="43"/>
      <c r="H41" s="43"/>
      <c r="I41" s="43"/>
      <c r="J41" s="43"/>
      <c r="K41" s="43"/>
      <c r="L41" s="43"/>
      <c r="M41" s="43"/>
      <c r="N41" s="43"/>
      <c r="O41" s="43"/>
      <c r="P41" s="43"/>
      <c r="Q41" s="43"/>
      <c r="R41" s="43"/>
      <c r="S41" s="43"/>
      <c r="T41" s="43"/>
      <c r="U41" s="43"/>
      <c r="V41" s="43"/>
      <c r="W41" s="43"/>
      <c r="X41" s="43"/>
      <c r="Y41" s="43"/>
    </row>
    <row r="42">
      <c r="A42" s="139"/>
      <c r="B42" s="49"/>
      <c r="C42" s="148" t="s">
        <v>214</v>
      </c>
      <c r="D42" s="146">
        <f>'Expenses 2023'!E40</f>
        <v>715384</v>
      </c>
      <c r="E42" s="165">
        <f t="shared" si="1"/>
        <v>0.1340611853</v>
      </c>
      <c r="F42" s="43"/>
      <c r="G42" s="43"/>
      <c r="H42" s="43"/>
      <c r="I42" s="43"/>
      <c r="J42" s="43"/>
      <c r="K42" s="43"/>
      <c r="L42" s="43"/>
      <c r="M42" s="43"/>
      <c r="N42" s="43"/>
      <c r="O42" s="43"/>
      <c r="P42" s="43"/>
      <c r="Q42" s="43"/>
      <c r="R42" s="43"/>
      <c r="S42" s="43"/>
      <c r="T42" s="43"/>
      <c r="U42" s="43"/>
      <c r="V42" s="43"/>
      <c r="W42" s="43"/>
      <c r="X42" s="43"/>
      <c r="Y42" s="43"/>
    </row>
    <row r="43">
      <c r="A43" s="139"/>
      <c r="B43" s="49"/>
      <c r="C43" s="148" t="s">
        <v>215</v>
      </c>
      <c r="D43" s="146">
        <f>'Expenses 2023'!F40</f>
        <v>488272</v>
      </c>
      <c r="E43" s="165">
        <f t="shared" si="1"/>
        <v>0.09150096041</v>
      </c>
      <c r="F43" s="43"/>
      <c r="G43" s="43"/>
      <c r="H43" s="43"/>
      <c r="I43" s="43"/>
      <c r="J43" s="43"/>
      <c r="K43" s="43"/>
      <c r="L43" s="43"/>
      <c r="M43" s="43"/>
      <c r="N43" s="43"/>
      <c r="O43" s="43"/>
      <c r="P43" s="43"/>
      <c r="Q43" s="43"/>
      <c r="R43" s="43"/>
      <c r="S43" s="43"/>
      <c r="T43" s="43"/>
      <c r="U43" s="43"/>
      <c r="V43" s="43"/>
      <c r="W43" s="43"/>
      <c r="X43" s="43"/>
      <c r="Y43" s="43"/>
    </row>
    <row r="44">
      <c r="A44" s="139"/>
      <c r="B44" s="49"/>
      <c r="C44" s="145" t="s">
        <v>179</v>
      </c>
      <c r="D44" s="146">
        <f>sum(D41:D43)</f>
        <v>5336250</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216</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217</v>
      </c>
      <c r="C47" s="145" t="s">
        <v>218</v>
      </c>
      <c r="D47" s="146">
        <f>'Revenues 2023'!F9</f>
        <v>3920004</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219</v>
      </c>
      <c r="D48" s="146">
        <f>'Expenses 2023'!F40</f>
        <v>488272</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220</v>
      </c>
      <c r="D49" s="166">
        <f>D47/D48</f>
        <v>8.02832028</v>
      </c>
      <c r="E49" s="150" t="s">
        <v>221</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222</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223</v>
      </c>
      <c r="C52" s="145" t="s">
        <v>224</v>
      </c>
      <c r="D52" s="146">
        <f>sum('Balance Sheet 2023'!E2:E10)</f>
        <v>1166788</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225</v>
      </c>
      <c r="D53" s="146">
        <f>sum('Balance Sheet 2023'!E19:E22)</f>
        <v>1647715</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226</v>
      </c>
      <c r="D54" s="168">
        <f>D52/D53</f>
        <v>0.7081248881</v>
      </c>
      <c r="E54" s="150" t="s">
        <v>227</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228</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229</v>
      </c>
      <c r="C57" s="145" t="s">
        <v>230</v>
      </c>
      <c r="D57" s="146">
        <f>sum('Balance Sheet 2023'!E25:E26)</f>
        <v>994254</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231</v>
      </c>
      <c r="D58" s="146">
        <f>'Balance Sheet 2023'!E18</f>
        <v>3746022</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232</v>
      </c>
      <c r="D59" s="169">
        <f>D57/D58</f>
        <v>0.2654159532</v>
      </c>
      <c r="E59" s="150" t="s">
        <v>233</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FRESH TRUCK</v>
      </c>
      <c r="B1" s="2" t="s">
        <v>240</v>
      </c>
      <c r="C1" s="139"/>
      <c r="D1" s="139"/>
      <c r="E1" s="139"/>
      <c r="F1" s="140"/>
      <c r="G1" s="140"/>
      <c r="H1" s="140"/>
      <c r="I1" s="43"/>
      <c r="J1" s="43"/>
      <c r="K1" s="43"/>
      <c r="L1" s="43"/>
      <c r="M1" s="43"/>
      <c r="N1" s="43"/>
      <c r="O1" s="43"/>
      <c r="P1" s="43"/>
      <c r="Q1" s="43"/>
      <c r="R1" s="43"/>
      <c r="S1" s="43"/>
      <c r="T1" s="43"/>
      <c r="U1" s="43"/>
      <c r="V1" s="43"/>
      <c r="W1" s="43"/>
      <c r="X1" s="43"/>
      <c r="Y1" s="43"/>
    </row>
    <row r="2">
      <c r="A2" s="141" t="s">
        <v>177</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178</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241</v>
      </c>
      <c r="E4" s="45" t="s">
        <v>242</v>
      </c>
      <c r="F4" s="45" t="s">
        <v>243</v>
      </c>
      <c r="G4" s="59" t="s">
        <v>244</v>
      </c>
      <c r="H4" s="59"/>
      <c r="I4" s="43"/>
      <c r="J4" s="43"/>
      <c r="K4" s="43"/>
      <c r="L4" s="43"/>
      <c r="M4" s="43"/>
      <c r="N4" s="43"/>
      <c r="O4" s="43"/>
      <c r="P4" s="43"/>
      <c r="Q4" s="43"/>
      <c r="R4" s="43"/>
      <c r="S4" s="43"/>
      <c r="T4" s="43"/>
      <c r="U4" s="43"/>
      <c r="V4" s="43"/>
      <c r="W4" s="43"/>
      <c r="X4" s="43"/>
      <c r="Y4" s="43"/>
    </row>
    <row r="5">
      <c r="A5" s="139"/>
      <c r="B5" s="49"/>
      <c r="C5" s="148" t="s">
        <v>177</v>
      </c>
      <c r="D5" s="177">
        <f>'Ratios 2021'!D8</f>
        <v>6.383063772</v>
      </c>
      <c r="E5" s="177">
        <f>'Ratios 2022'!D8</f>
        <v>3.405558732</v>
      </c>
      <c r="F5" s="177">
        <f>'Ratios 2023'!D8</f>
        <v>1.195104352</v>
      </c>
      <c r="G5" s="177">
        <f>average(D5:F5)</f>
        <v>3.661242285</v>
      </c>
      <c r="H5" s="150" t="s">
        <v>184</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185</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186</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241</v>
      </c>
      <c r="E9" s="45" t="s">
        <v>242</v>
      </c>
      <c r="F9" s="45" t="s">
        <v>243</v>
      </c>
      <c r="G9" s="59" t="s">
        <v>244</v>
      </c>
      <c r="H9" s="59"/>
      <c r="I9" s="43"/>
      <c r="J9" s="43"/>
      <c r="K9" s="43"/>
      <c r="L9" s="43"/>
      <c r="M9" s="43"/>
      <c r="N9" s="43"/>
      <c r="O9" s="43"/>
      <c r="P9" s="43"/>
      <c r="Q9" s="43"/>
      <c r="R9" s="43"/>
      <c r="S9" s="43"/>
      <c r="T9" s="43"/>
      <c r="U9" s="43"/>
      <c r="V9" s="43"/>
      <c r="W9" s="43"/>
      <c r="X9" s="43"/>
      <c r="Y9" s="43"/>
    </row>
    <row r="10">
      <c r="A10" s="139"/>
      <c r="B10" s="49"/>
      <c r="C10" s="148" t="s">
        <v>185</v>
      </c>
      <c r="D10" s="149">
        <f>'Ratios 2021'!D14</f>
        <v>5.032755206</v>
      </c>
      <c r="E10" s="149">
        <f>'Ratios 2022'!D14</f>
        <v>3.579112572</v>
      </c>
      <c r="F10" s="149">
        <f>'Ratios 2023'!D14</f>
        <v>-0.7563131413</v>
      </c>
      <c r="G10" s="177">
        <f>average(D10:F10)</f>
        <v>2.618518212</v>
      </c>
      <c r="H10" s="150" t="s">
        <v>184</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190</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191</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241</v>
      </c>
      <c r="E14" s="45" t="s">
        <v>242</v>
      </c>
      <c r="F14" s="45" t="s">
        <v>243</v>
      </c>
      <c r="G14" s="59" t="s">
        <v>244</v>
      </c>
      <c r="H14" s="59"/>
      <c r="I14" s="43"/>
      <c r="J14" s="43"/>
      <c r="K14" s="43"/>
      <c r="L14" s="43"/>
      <c r="M14" s="43"/>
      <c r="N14" s="43"/>
      <c r="O14" s="43"/>
      <c r="P14" s="43"/>
      <c r="Q14" s="43"/>
      <c r="R14" s="43"/>
      <c r="S14" s="43"/>
      <c r="T14" s="43"/>
      <c r="U14" s="43"/>
      <c r="V14" s="43"/>
      <c r="W14" s="43"/>
      <c r="X14" s="43"/>
      <c r="Y14" s="43"/>
    </row>
    <row r="15">
      <c r="A15" s="139"/>
      <c r="B15" s="49"/>
      <c r="C15" s="148" t="s">
        <v>193</v>
      </c>
      <c r="D15" s="180">
        <f>'Ratios 2021'!D20</f>
        <v>0</v>
      </c>
      <c r="E15" s="180">
        <f>'Ratios 2022'!D20</f>
        <v>0</v>
      </c>
      <c r="F15" s="180">
        <f>'Ratios 2023'!D20</f>
        <v>0</v>
      </c>
      <c r="G15" s="177">
        <f>average(D15:F15)</f>
        <v>0</v>
      </c>
      <c r="H15" s="150" t="s">
        <v>184</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195</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196</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241</v>
      </c>
      <c r="E19" s="45" t="s">
        <v>242</v>
      </c>
      <c r="F19" s="45" t="s">
        <v>243</v>
      </c>
      <c r="G19" s="59" t="s">
        <v>244</v>
      </c>
      <c r="H19" s="59"/>
      <c r="I19" s="43"/>
      <c r="J19" s="43"/>
      <c r="K19" s="43"/>
      <c r="L19" s="43"/>
      <c r="M19" s="43"/>
      <c r="N19" s="43"/>
      <c r="O19" s="43"/>
      <c r="P19" s="43"/>
      <c r="Q19" s="43"/>
      <c r="R19" s="43"/>
      <c r="S19" s="43"/>
      <c r="T19" s="43"/>
      <c r="U19" s="43"/>
      <c r="V19" s="43"/>
      <c r="W19" s="43"/>
      <c r="X19" s="43"/>
      <c r="Y19" s="43"/>
    </row>
    <row r="20">
      <c r="A20" s="139"/>
      <c r="B20" s="49"/>
      <c r="C20" s="148" t="s">
        <v>195</v>
      </c>
      <c r="D20" s="163">
        <f>'Ratios 2021'!D26</f>
        <v>0.8616914257</v>
      </c>
      <c r="E20" s="163">
        <f>'Ratios 2022'!D26</f>
        <v>0.9030187467</v>
      </c>
      <c r="F20" s="163">
        <f>'Ratios 2023'!D26</f>
        <v>0.9173654177</v>
      </c>
      <c r="G20" s="181">
        <f>average(D20:F20)</f>
        <v>0.8940251967</v>
      </c>
      <c r="H20" s="150" t="s">
        <v>199</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200</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201</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241</v>
      </c>
      <c r="E24" s="45" t="s">
        <v>242</v>
      </c>
      <c r="F24" s="45" t="s">
        <v>243</v>
      </c>
      <c r="G24" s="59" t="s">
        <v>244</v>
      </c>
      <c r="H24" s="59"/>
      <c r="I24" s="43"/>
      <c r="J24" s="43"/>
      <c r="K24" s="43"/>
      <c r="L24" s="43"/>
      <c r="M24" s="43"/>
      <c r="N24" s="43"/>
      <c r="O24" s="43"/>
      <c r="P24" s="43"/>
      <c r="Q24" s="43"/>
      <c r="R24" s="43"/>
      <c r="S24" s="43"/>
      <c r="T24" s="43"/>
      <c r="U24" s="43"/>
      <c r="V24" s="43"/>
      <c r="W24" s="43"/>
      <c r="X24" s="43"/>
      <c r="Y24" s="43"/>
    </row>
    <row r="25">
      <c r="A25" s="139"/>
      <c r="B25" s="49"/>
      <c r="C25" s="148" t="s">
        <v>205</v>
      </c>
      <c r="D25" s="163">
        <f>'Ratios 2021'!D33</f>
        <v>0.6864201632</v>
      </c>
      <c r="E25" s="163">
        <f>'Ratios 2022'!D33</f>
        <v>0.6206761966</v>
      </c>
      <c r="F25" s="163">
        <f>'Ratios 2023'!D33</f>
        <v>0.6062268447</v>
      </c>
      <c r="G25" s="181">
        <f>average(D25:F25)</f>
        <v>0.6377744015</v>
      </c>
      <c r="H25" s="150" t="s">
        <v>206</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207</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208</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241</v>
      </c>
      <c r="E29" s="45" t="s">
        <v>242</v>
      </c>
      <c r="F29" s="45" t="s">
        <v>243</v>
      </c>
      <c r="G29" s="59" t="s">
        <v>244</v>
      </c>
      <c r="H29" s="59"/>
      <c r="I29" s="43"/>
      <c r="J29" s="43"/>
      <c r="K29" s="43"/>
      <c r="L29" s="43"/>
      <c r="M29" s="43"/>
      <c r="N29" s="43"/>
      <c r="O29" s="43"/>
      <c r="P29" s="43"/>
      <c r="Q29" s="43"/>
      <c r="R29" s="43"/>
      <c r="S29" s="43"/>
      <c r="T29" s="43"/>
      <c r="U29" s="43"/>
      <c r="V29" s="43"/>
      <c r="W29" s="43"/>
      <c r="X29" s="43"/>
      <c r="Y29" s="43"/>
    </row>
    <row r="30">
      <c r="A30" s="139"/>
      <c r="B30" s="49"/>
      <c r="C30" s="148" t="s">
        <v>207</v>
      </c>
      <c r="D30" s="163">
        <f>'Ratios 2021'!D38</f>
        <v>0.2196945635</v>
      </c>
      <c r="E30" s="163">
        <f>'Ratios 2022'!D38</f>
        <v>0.2253753212</v>
      </c>
      <c r="F30" s="163">
        <f>'Ratios 2023'!D38</f>
        <v>0.2157914573</v>
      </c>
      <c r="G30" s="181">
        <f>average(D30:F30)</f>
        <v>0.220287114</v>
      </c>
      <c r="H30" s="150" t="s">
        <v>210</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211</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212</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241</v>
      </c>
      <c r="E34" s="45" t="s">
        <v>242</v>
      </c>
      <c r="F34" s="45" t="s">
        <v>243</v>
      </c>
      <c r="G34" s="59" t="s">
        <v>244</v>
      </c>
      <c r="H34" s="59"/>
      <c r="I34" s="43"/>
      <c r="J34" s="43"/>
      <c r="K34" s="43"/>
      <c r="L34" s="43"/>
      <c r="M34" s="43"/>
      <c r="N34" s="43"/>
      <c r="O34" s="43"/>
      <c r="P34" s="43"/>
      <c r="Q34" s="43"/>
      <c r="R34" s="43"/>
      <c r="S34" s="43"/>
      <c r="T34" s="43"/>
      <c r="U34" s="43"/>
      <c r="V34" s="43"/>
      <c r="W34" s="43"/>
      <c r="X34" s="43"/>
      <c r="Y34" s="43"/>
    </row>
    <row r="35">
      <c r="A35" s="139"/>
      <c r="B35" s="49"/>
      <c r="C35" s="148" t="s">
        <v>245</v>
      </c>
      <c r="D35" s="163">
        <f>'Ratios 2021'!E41</f>
        <v>0.6113280877</v>
      </c>
      <c r="E35" s="163">
        <f>'Ratios 2022'!E41</f>
        <v>0.6835031373</v>
      </c>
      <c r="F35" s="163">
        <f>'Ratios 2023'!E41</f>
        <v>0.7744378543</v>
      </c>
      <c r="G35" s="181">
        <f t="shared" ref="G35:G37" si="1">average(D35:F35)</f>
        <v>0.6897563598</v>
      </c>
      <c r="H35" s="181"/>
      <c r="I35" s="43"/>
      <c r="J35" s="43"/>
      <c r="K35" s="43"/>
      <c r="L35" s="43"/>
      <c r="M35" s="43"/>
      <c r="N35" s="43"/>
      <c r="O35" s="43"/>
      <c r="P35" s="43"/>
      <c r="Q35" s="43"/>
      <c r="R35" s="43"/>
      <c r="S35" s="43"/>
      <c r="T35" s="43"/>
      <c r="U35" s="43"/>
      <c r="V35" s="43"/>
      <c r="W35" s="43"/>
      <c r="X35" s="43"/>
      <c r="Y35" s="43"/>
    </row>
    <row r="36">
      <c r="A36" s="139"/>
      <c r="B36" s="52"/>
      <c r="C36" s="148" t="s">
        <v>214</v>
      </c>
      <c r="D36" s="163">
        <f>'Ratios 2021'!E42</f>
        <v>0.1810077439</v>
      </c>
      <c r="E36" s="163">
        <f>'Ratios 2022'!E42</f>
        <v>0.1508740208</v>
      </c>
      <c r="F36" s="163">
        <f>'Ratios 2023'!E42</f>
        <v>0.1340611853</v>
      </c>
      <c r="G36" s="181">
        <f t="shared" si="1"/>
        <v>0.1553143167</v>
      </c>
      <c r="H36" s="181"/>
      <c r="I36" s="43"/>
      <c r="J36" s="43"/>
      <c r="K36" s="43"/>
      <c r="L36" s="43"/>
      <c r="M36" s="43"/>
      <c r="N36" s="43"/>
      <c r="O36" s="43"/>
      <c r="P36" s="43"/>
      <c r="Q36" s="43"/>
      <c r="R36" s="43"/>
      <c r="S36" s="43"/>
      <c r="T36" s="43"/>
      <c r="U36" s="43"/>
      <c r="V36" s="43"/>
      <c r="W36" s="43"/>
      <c r="X36" s="43"/>
      <c r="Y36" s="43"/>
    </row>
    <row r="37">
      <c r="A37" s="139"/>
      <c r="B37" s="182"/>
      <c r="C37" s="148" t="s">
        <v>215</v>
      </c>
      <c r="D37" s="163">
        <f>'Ratios 2021'!E43</f>
        <v>0.2076641684</v>
      </c>
      <c r="E37" s="163">
        <f>'Ratios 2022'!E43</f>
        <v>0.1656228419</v>
      </c>
      <c r="F37" s="163">
        <f>'Ratios 2023'!E43</f>
        <v>0.09150096041</v>
      </c>
      <c r="G37" s="181">
        <f t="shared" si="1"/>
        <v>0.1549293236</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216</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217</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241</v>
      </c>
      <c r="E41" s="45" t="s">
        <v>242</v>
      </c>
      <c r="F41" s="45" t="s">
        <v>243</v>
      </c>
      <c r="G41" s="59" t="s">
        <v>244</v>
      </c>
      <c r="H41" s="59"/>
      <c r="I41" s="43"/>
      <c r="J41" s="43"/>
      <c r="K41" s="43"/>
      <c r="L41" s="43"/>
      <c r="M41" s="43"/>
      <c r="N41" s="43"/>
      <c r="O41" s="43"/>
      <c r="P41" s="43"/>
      <c r="Q41" s="43"/>
      <c r="R41" s="43"/>
      <c r="S41" s="43"/>
      <c r="T41" s="43"/>
      <c r="U41" s="43"/>
      <c r="V41" s="43"/>
      <c r="W41" s="43"/>
      <c r="X41" s="43"/>
      <c r="Y41" s="43"/>
    </row>
    <row r="42">
      <c r="A42" s="139"/>
      <c r="B42" s="49"/>
      <c r="C42" s="148" t="s">
        <v>220</v>
      </c>
      <c r="D42" s="166">
        <f>'Ratios 2021'!D49</f>
        <v>6.467922212</v>
      </c>
      <c r="E42" s="166">
        <f>'Ratios 2022'!D49</f>
        <v>5.602406339</v>
      </c>
      <c r="F42" s="166">
        <f>'Ratios 2023'!D49</f>
        <v>8.02832028</v>
      </c>
      <c r="G42" s="183">
        <f>average(D42:F42)</f>
        <v>6.69954961</v>
      </c>
      <c r="H42" s="150" t="s">
        <v>221</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222</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223</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241</v>
      </c>
      <c r="E46" s="45" t="s">
        <v>242</v>
      </c>
      <c r="F46" s="45" t="s">
        <v>243</v>
      </c>
      <c r="G46" s="59" t="s">
        <v>244</v>
      </c>
      <c r="H46" s="59"/>
      <c r="I46" s="43"/>
      <c r="J46" s="43"/>
      <c r="K46" s="43"/>
      <c r="L46" s="43"/>
      <c r="M46" s="43"/>
      <c r="N46" s="43"/>
      <c r="O46" s="43"/>
      <c r="P46" s="43"/>
      <c r="Q46" s="43"/>
      <c r="R46" s="43"/>
      <c r="S46" s="43"/>
      <c r="T46" s="43"/>
      <c r="U46" s="43"/>
      <c r="V46" s="43"/>
      <c r="W46" s="43"/>
      <c r="X46" s="43"/>
      <c r="Y46" s="43"/>
    </row>
    <row r="47">
      <c r="A47" s="139"/>
      <c r="B47" s="49"/>
      <c r="C47" s="148" t="s">
        <v>226</v>
      </c>
      <c r="D47" s="149">
        <f>'Ratios 2021'!D54</f>
        <v>3.251901288</v>
      </c>
      <c r="E47" s="149">
        <f>'Ratios 2022'!D54</f>
        <v>0.7601293696</v>
      </c>
      <c r="F47" s="149">
        <f>'Ratios 2023'!D54</f>
        <v>0.7081248881</v>
      </c>
      <c r="G47" s="177">
        <f>average(D47:F47)</f>
        <v>1.573385182</v>
      </c>
      <c r="H47" s="150" t="s">
        <v>227</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228</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229</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241</v>
      </c>
      <c r="E51" s="45" t="s">
        <v>242</v>
      </c>
      <c r="F51" s="45" t="s">
        <v>243</v>
      </c>
      <c r="G51" s="59" t="s">
        <v>244</v>
      </c>
      <c r="H51" s="59"/>
      <c r="I51" s="43"/>
      <c r="J51" s="43"/>
      <c r="K51" s="43"/>
      <c r="L51" s="43"/>
      <c r="M51" s="43"/>
      <c r="N51" s="43"/>
      <c r="O51" s="43"/>
      <c r="P51" s="43"/>
      <c r="Q51" s="43"/>
      <c r="R51" s="43"/>
      <c r="S51" s="43"/>
      <c r="T51" s="43"/>
      <c r="U51" s="43"/>
      <c r="V51" s="43"/>
      <c r="W51" s="43"/>
      <c r="X51" s="43"/>
      <c r="Y51" s="43"/>
    </row>
    <row r="52">
      <c r="A52" s="139"/>
      <c r="B52" s="49"/>
      <c r="C52" s="148" t="s">
        <v>232</v>
      </c>
      <c r="D52" s="184">
        <f>'Ratios 2021'!D59</f>
        <v>0.06783956756</v>
      </c>
      <c r="E52" s="184">
        <f>'Ratios 2022'!D59</f>
        <v>0</v>
      </c>
      <c r="F52" s="184">
        <f>'Ratios 2023'!D59</f>
        <v>0.2654159532</v>
      </c>
      <c r="G52" s="185">
        <f>average(D52:F52)</f>
        <v>0.1110851736</v>
      </c>
      <c r="H52" s="150" t="s">
        <v>233</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FRESH TRUCK</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FRESH TRUCK</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138300.0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3096489.0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3234789</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358618.0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358618</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94.0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97</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3593501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FRESH TRUCK</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275070</v>
      </c>
      <c r="D7" s="99">
        <v>173985.0</v>
      </c>
      <c r="E7" s="99">
        <v>41579.0</v>
      </c>
      <c r="F7" s="99">
        <v>59506.0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109</v>
      </c>
      <c r="C9" s="98">
        <f t="shared" si="1"/>
        <v>748187</v>
      </c>
      <c r="D9" s="99">
        <v>480390.0</v>
      </c>
      <c r="E9" s="99">
        <v>105164.0</v>
      </c>
      <c r="F9" s="99">
        <v>162633.0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70718</v>
      </c>
      <c r="D10" s="99">
        <v>36777.0</v>
      </c>
      <c r="E10" s="99">
        <v>19505.0</v>
      </c>
      <c r="F10" s="99">
        <v>14436.0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154086</v>
      </c>
      <c r="D11" s="99">
        <v>80133.0</v>
      </c>
      <c r="E11" s="99">
        <v>42498.0</v>
      </c>
      <c r="F11" s="99">
        <v>31455.0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405079</v>
      </c>
      <c r="D12" s="99">
        <v>236386.0</v>
      </c>
      <c r="E12" s="99">
        <v>84214.0</v>
      </c>
      <c r="F12" s="99">
        <v>84479.0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33213</v>
      </c>
      <c r="D16" s="99">
        <v>0.0</v>
      </c>
      <c r="E16" s="99">
        <v>33213.0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29956</v>
      </c>
      <c r="D20" s="99">
        <v>0.0</v>
      </c>
      <c r="E20" s="99">
        <v>27546.0</v>
      </c>
      <c r="F20" s="99">
        <v>2410.0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311234</v>
      </c>
      <c r="D22" s="99">
        <v>113773.0</v>
      </c>
      <c r="E22" s="99">
        <v>55096.0</v>
      </c>
      <c r="F22" s="99">
        <v>142365.0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64744</v>
      </c>
      <c r="D25" s="99">
        <v>52748.0</v>
      </c>
      <c r="E25" s="99">
        <v>11996.0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31164</v>
      </c>
      <c r="D26" s="99">
        <v>27086.0</v>
      </c>
      <c r="E26" s="99">
        <v>1234.0</v>
      </c>
      <c r="F26" s="99">
        <v>2844.0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201861</v>
      </c>
      <c r="D31" s="99">
        <v>199980.0</v>
      </c>
      <c r="E31" s="99">
        <v>1881.0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83038</v>
      </c>
      <c r="D32" s="99">
        <v>71034.0</v>
      </c>
      <c r="E32" s="99">
        <v>12004.0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102"/>
      <c r="C34" s="98">
        <f t="shared" si="1"/>
        <v>0</v>
      </c>
      <c r="D34" s="99">
        <v>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134</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135</v>
      </c>
      <c r="C40" s="104">
        <f t="shared" ref="C40:F40" si="2">sum(C3:C39)</f>
        <v>2408350</v>
      </c>
      <c r="D40" s="104">
        <f t="shared" si="2"/>
        <v>1472292</v>
      </c>
      <c r="E40" s="104">
        <f t="shared" si="2"/>
        <v>435930</v>
      </c>
      <c r="F40" s="104">
        <f t="shared" si="2"/>
        <v>500128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FRESH TRUCK</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136</v>
      </c>
      <c r="B2" s="45">
        <v>1.0</v>
      </c>
      <c r="C2" s="46" t="s">
        <v>137</v>
      </c>
      <c r="D2" s="111"/>
      <c r="E2" s="112">
        <v>105328.0</v>
      </c>
      <c r="F2" s="43"/>
      <c r="G2" s="43"/>
      <c r="H2" s="43"/>
      <c r="I2" s="43"/>
      <c r="J2" s="43"/>
      <c r="K2" s="43"/>
      <c r="L2" s="43"/>
      <c r="M2" s="43"/>
      <c r="N2" s="43"/>
      <c r="O2" s="43"/>
      <c r="P2" s="43"/>
      <c r="Q2" s="43"/>
      <c r="R2" s="43"/>
      <c r="S2" s="43"/>
      <c r="T2" s="43"/>
      <c r="U2" s="43"/>
      <c r="V2" s="43"/>
      <c r="W2" s="43"/>
      <c r="X2" s="43"/>
      <c r="Y2" s="43"/>
      <c r="Z2" s="43"/>
    </row>
    <row r="3">
      <c r="A3" s="49"/>
      <c r="B3" s="45">
        <v>2.0</v>
      </c>
      <c r="C3" s="46" t="s">
        <v>138</v>
      </c>
      <c r="D3" s="113"/>
      <c r="E3" s="112">
        <v>1068352.0</v>
      </c>
      <c r="F3" s="43"/>
      <c r="G3" s="43"/>
      <c r="H3" s="43"/>
      <c r="I3" s="43"/>
      <c r="J3" s="43"/>
      <c r="K3" s="43"/>
      <c r="L3" s="43"/>
      <c r="M3" s="43"/>
      <c r="N3" s="43"/>
      <c r="O3" s="43"/>
      <c r="P3" s="43"/>
      <c r="Q3" s="43"/>
      <c r="R3" s="43"/>
      <c r="S3" s="43"/>
      <c r="T3" s="43"/>
      <c r="U3" s="43"/>
      <c r="V3" s="43"/>
      <c r="W3" s="43"/>
      <c r="X3" s="43"/>
      <c r="Y3" s="43"/>
      <c r="Z3" s="43"/>
    </row>
    <row r="4">
      <c r="A4" s="49"/>
      <c r="B4" s="45">
        <v>3.0</v>
      </c>
      <c r="C4" s="46" t="s">
        <v>139</v>
      </c>
      <c r="D4" s="111"/>
      <c r="E4" s="112">
        <v>250626.0</v>
      </c>
      <c r="F4" s="43"/>
      <c r="G4" s="43"/>
      <c r="H4" s="43"/>
      <c r="I4" s="43"/>
      <c r="J4" s="43"/>
      <c r="K4" s="43"/>
      <c r="L4" s="43"/>
      <c r="M4" s="43"/>
      <c r="N4" s="43"/>
      <c r="O4" s="43"/>
      <c r="P4" s="43"/>
      <c r="Q4" s="43"/>
      <c r="R4" s="43"/>
      <c r="S4" s="43"/>
      <c r="T4" s="43"/>
      <c r="U4" s="43"/>
      <c r="V4" s="43"/>
      <c r="W4" s="43"/>
      <c r="X4" s="43"/>
      <c r="Y4" s="43"/>
      <c r="Z4" s="43"/>
    </row>
    <row r="5">
      <c r="A5" s="49"/>
      <c r="B5" s="45">
        <v>4.0</v>
      </c>
      <c r="C5" s="46" t="s">
        <v>140</v>
      </c>
      <c r="D5" s="113"/>
      <c r="E5" s="112">
        <v>30228.0</v>
      </c>
      <c r="F5" s="43"/>
      <c r="G5" s="43"/>
      <c r="H5" s="43"/>
      <c r="I5" s="43"/>
      <c r="J5" s="43"/>
      <c r="K5" s="43"/>
      <c r="L5" s="43"/>
      <c r="M5" s="43"/>
      <c r="N5" s="43"/>
      <c r="O5" s="43"/>
      <c r="P5" s="43"/>
      <c r="Q5" s="43"/>
      <c r="R5" s="43"/>
      <c r="S5" s="43"/>
      <c r="T5" s="43"/>
      <c r="U5" s="43"/>
      <c r="V5" s="43"/>
      <c r="W5" s="43"/>
      <c r="X5" s="43"/>
      <c r="Y5" s="43"/>
      <c r="Z5" s="43"/>
    </row>
    <row r="6">
      <c r="A6" s="49"/>
      <c r="B6" s="45">
        <v>5.0</v>
      </c>
      <c r="C6" s="51" t="s">
        <v>141</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142</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143</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144</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145</v>
      </c>
      <c r="D10" s="111"/>
      <c r="E10" s="112">
        <v>33058.0</v>
      </c>
      <c r="F10" s="43"/>
      <c r="G10" s="43"/>
      <c r="H10" s="43"/>
      <c r="I10" s="43"/>
      <c r="J10" s="43"/>
      <c r="K10" s="43"/>
      <c r="L10" s="43"/>
      <c r="M10" s="43"/>
      <c r="N10" s="43"/>
      <c r="O10" s="43"/>
      <c r="P10" s="43"/>
      <c r="Q10" s="43"/>
      <c r="R10" s="43"/>
      <c r="S10" s="43"/>
      <c r="T10" s="43"/>
      <c r="U10" s="43"/>
      <c r="V10" s="43"/>
      <c r="W10" s="43"/>
      <c r="X10" s="43"/>
      <c r="Y10" s="43"/>
      <c r="Z10" s="43"/>
    </row>
    <row r="11">
      <c r="A11" s="49"/>
      <c r="B11" s="45" t="s">
        <v>146</v>
      </c>
      <c r="C11" s="46" t="s">
        <v>147</v>
      </c>
      <c r="D11" s="112">
        <v>349909.0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148</v>
      </c>
      <c r="C12" s="46" t="s">
        <v>149</v>
      </c>
      <c r="D12" s="112">
        <v>72237.0</v>
      </c>
      <c r="E12" s="109">
        <f>D11-D12</f>
        <v>277672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150</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151</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152</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153</v>
      </c>
      <c r="D16" s="113"/>
      <c r="E16" s="112">
        <v>976597.0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154</v>
      </c>
      <c r="D17" s="113"/>
      <c r="E17" s="112">
        <v>206271.0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155</v>
      </c>
      <c r="D18" s="114"/>
      <c r="E18" s="115">
        <f>sum(E2:E17)</f>
        <v>2948132</v>
      </c>
      <c r="F18" s="43"/>
      <c r="G18" s="43"/>
      <c r="H18" s="43"/>
      <c r="I18" s="43"/>
      <c r="J18" s="43"/>
      <c r="K18" s="43"/>
      <c r="L18" s="43"/>
      <c r="M18" s="43"/>
      <c r="N18" s="43"/>
      <c r="O18" s="43"/>
      <c r="P18" s="43"/>
      <c r="Q18" s="43"/>
      <c r="R18" s="43"/>
      <c r="S18" s="43"/>
      <c r="T18" s="43"/>
      <c r="U18" s="43"/>
      <c r="V18" s="43"/>
      <c r="W18" s="43"/>
      <c r="X18" s="43"/>
      <c r="Y18" s="43"/>
      <c r="Z18" s="43"/>
    </row>
    <row r="19">
      <c r="A19" s="44" t="s">
        <v>156</v>
      </c>
      <c r="B19" s="116">
        <v>17.0</v>
      </c>
      <c r="C19" s="117" t="s">
        <v>157</v>
      </c>
      <c r="D19" s="118"/>
      <c r="E19" s="112">
        <v>222727.0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158</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159</v>
      </c>
      <c r="D21" s="118"/>
      <c r="E21" s="112">
        <v>234726.0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160</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161</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162</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163</v>
      </c>
      <c r="D25" s="122"/>
      <c r="E25" s="119">
        <v>200000.0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164</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165</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166</v>
      </c>
      <c r="D28" s="126"/>
      <c r="E28" s="127">
        <f>sum(E19:E27)</f>
        <v>657453</v>
      </c>
      <c r="F28" s="43"/>
      <c r="G28" s="43"/>
      <c r="H28" s="43"/>
      <c r="I28" s="43"/>
      <c r="J28" s="43"/>
      <c r="K28" s="43"/>
      <c r="L28" s="43"/>
      <c r="M28" s="43"/>
      <c r="N28" s="43"/>
      <c r="O28" s="43"/>
      <c r="P28" s="43"/>
      <c r="Q28" s="43"/>
      <c r="R28" s="43"/>
      <c r="S28" s="43"/>
      <c r="T28" s="43"/>
      <c r="U28" s="43"/>
      <c r="V28" s="43"/>
      <c r="W28" s="43"/>
      <c r="X28" s="43"/>
      <c r="Y28" s="43"/>
      <c r="Z28" s="43"/>
    </row>
    <row r="29">
      <c r="A29" s="65" t="s">
        <v>167</v>
      </c>
      <c r="B29" s="128"/>
      <c r="C29" s="129" t="s">
        <v>168</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169</v>
      </c>
      <c r="D30" s="118"/>
      <c r="E30" s="112">
        <v>1010053.0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170</v>
      </c>
      <c r="D31" s="118"/>
      <c r="E31" s="112">
        <v>1280626.0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171</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172</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173</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174</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175</v>
      </c>
      <c r="D36" s="132"/>
      <c r="E36" s="127">
        <f>sum(E30:E35)</f>
        <v>2290679</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176</v>
      </c>
      <c r="D37" s="136"/>
      <c r="E37" s="137">
        <f>E36+E28</f>
        <v>2948132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FRESH TRUCK</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177</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178</v>
      </c>
      <c r="C3" s="145" t="s">
        <v>179</v>
      </c>
      <c r="D3" s="146">
        <f>'Expenses 2021'!C40</f>
        <v>2408350</v>
      </c>
      <c r="E3" s="147"/>
      <c r="F3" s="43"/>
      <c r="G3" s="43"/>
      <c r="H3" s="43"/>
      <c r="I3" s="43"/>
      <c r="J3" s="43"/>
      <c r="K3" s="43"/>
      <c r="L3" s="43"/>
      <c r="M3" s="43"/>
      <c r="N3" s="43"/>
      <c r="O3" s="43"/>
      <c r="P3" s="43"/>
      <c r="Q3" s="43"/>
      <c r="R3" s="43"/>
      <c r="S3" s="43"/>
      <c r="T3" s="43"/>
      <c r="U3" s="43"/>
      <c r="V3" s="43"/>
      <c r="W3" s="43"/>
      <c r="X3" s="43"/>
      <c r="Y3" s="43"/>
    </row>
    <row r="4">
      <c r="A4" s="139"/>
      <c r="B4" s="49"/>
      <c r="C4" s="145" t="s">
        <v>180</v>
      </c>
      <c r="D4" s="146">
        <f>'Expenses 2021'!C31</f>
        <v>201861</v>
      </c>
      <c r="E4" s="147"/>
      <c r="F4" s="43"/>
      <c r="G4" s="43"/>
      <c r="H4" s="43"/>
      <c r="I4" s="43"/>
      <c r="J4" s="43"/>
      <c r="K4" s="43"/>
      <c r="L4" s="43"/>
      <c r="M4" s="43"/>
      <c r="N4" s="43"/>
      <c r="O4" s="43"/>
      <c r="P4" s="43"/>
      <c r="Q4" s="43"/>
      <c r="R4" s="43"/>
      <c r="S4" s="43"/>
      <c r="T4" s="43"/>
      <c r="U4" s="43"/>
      <c r="V4" s="43"/>
      <c r="W4" s="43"/>
      <c r="X4" s="43"/>
      <c r="Y4" s="43"/>
    </row>
    <row r="5">
      <c r="A5" s="139"/>
      <c r="B5" s="49"/>
      <c r="C5" s="145" t="s">
        <v>181</v>
      </c>
      <c r="D5" s="146">
        <f>D3-D4</f>
        <v>2206489</v>
      </c>
      <c r="E5" s="147"/>
      <c r="F5" s="43"/>
      <c r="G5" s="43"/>
      <c r="H5" s="43"/>
      <c r="I5" s="43"/>
      <c r="J5" s="43"/>
      <c r="K5" s="43"/>
      <c r="L5" s="43"/>
      <c r="M5" s="43"/>
      <c r="N5" s="43"/>
      <c r="O5" s="43"/>
      <c r="P5" s="43"/>
      <c r="Q5" s="43"/>
      <c r="R5" s="43"/>
      <c r="S5" s="43"/>
      <c r="T5" s="43"/>
      <c r="U5" s="43"/>
      <c r="V5" s="43"/>
      <c r="W5" s="43"/>
      <c r="X5" s="43"/>
      <c r="Y5" s="43"/>
    </row>
    <row r="6">
      <c r="A6" s="139"/>
      <c r="B6" s="49"/>
      <c r="C6" s="145" t="s">
        <v>182</v>
      </c>
      <c r="D6" s="146">
        <f>D5/12</f>
        <v>183874.0833</v>
      </c>
      <c r="E6" s="147"/>
      <c r="F6" s="43"/>
      <c r="G6" s="43"/>
      <c r="H6" s="43"/>
      <c r="I6" s="43"/>
      <c r="J6" s="43"/>
      <c r="K6" s="43"/>
      <c r="L6" s="43"/>
      <c r="M6" s="43"/>
      <c r="N6" s="43"/>
      <c r="O6" s="43"/>
      <c r="P6" s="43"/>
      <c r="Q6" s="43"/>
      <c r="R6" s="43"/>
      <c r="S6" s="43"/>
      <c r="T6" s="43"/>
      <c r="U6" s="43"/>
      <c r="V6" s="43"/>
      <c r="W6" s="43"/>
      <c r="X6" s="43"/>
      <c r="Y6" s="43"/>
    </row>
    <row r="7">
      <c r="A7" s="139"/>
      <c r="B7" s="49"/>
      <c r="C7" s="145" t="s">
        <v>183</v>
      </c>
      <c r="D7" s="75">
        <f>'Balance Sheet 2021'!E2+'Balance Sheet 2021'!E3</f>
        <v>1173680</v>
      </c>
      <c r="E7" s="147"/>
      <c r="F7" s="43"/>
      <c r="G7" s="43"/>
      <c r="H7" s="43"/>
      <c r="I7" s="43"/>
      <c r="J7" s="43"/>
      <c r="K7" s="43"/>
      <c r="L7" s="43"/>
      <c r="M7" s="43"/>
      <c r="N7" s="43"/>
      <c r="O7" s="43"/>
      <c r="P7" s="43"/>
      <c r="Q7" s="43"/>
      <c r="R7" s="43"/>
      <c r="S7" s="43"/>
      <c r="T7" s="43"/>
      <c r="U7" s="43"/>
      <c r="V7" s="43"/>
      <c r="W7" s="43"/>
      <c r="X7" s="43"/>
      <c r="Y7" s="43"/>
    </row>
    <row r="8">
      <c r="A8" s="139"/>
      <c r="B8" s="49"/>
      <c r="C8" s="148" t="s">
        <v>177</v>
      </c>
      <c r="D8" s="149">
        <f>D7/D6</f>
        <v>6.383063772</v>
      </c>
      <c r="E8" s="150" t="s">
        <v>184</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185</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186</v>
      </c>
      <c r="C11" s="145" t="s">
        <v>187</v>
      </c>
      <c r="D11" s="75">
        <f>'Balance Sheet 2021'!E30</f>
        <v>1010053</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188</v>
      </c>
      <c r="D12" s="75">
        <f>'Expenses 2021'!C40</f>
        <v>2408350</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189</v>
      </c>
      <c r="D13" s="146">
        <f>D12/12</f>
        <v>200695.8333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185</v>
      </c>
      <c r="D14" s="149">
        <f>D11/D13</f>
        <v>5.032755206</v>
      </c>
      <c r="E14" s="150" t="s">
        <v>184</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190</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191</v>
      </c>
      <c r="C17" s="145" t="s">
        <v>192</v>
      </c>
      <c r="D17" s="75">
        <f>sum('Balance Sheet 2021'!E13:E15)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188</v>
      </c>
      <c r="D18" s="75">
        <f>'Expenses 2021'!C40</f>
        <v>2408350</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189</v>
      </c>
      <c r="D19" s="146">
        <f>D18/12</f>
        <v>200695.8333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193</v>
      </c>
      <c r="D20" s="149">
        <f>D17/D19</f>
        <v>0</v>
      </c>
      <c r="E20" s="150" t="s">
        <v>184</v>
      </c>
      <c r="F20" s="43"/>
      <c r="G20" s="43"/>
      <c r="H20" s="43"/>
      <c r="I20" s="43"/>
      <c r="J20" s="43"/>
      <c r="K20" s="43"/>
      <c r="L20" s="43"/>
      <c r="M20" s="43"/>
      <c r="N20" s="43"/>
      <c r="O20" s="43"/>
      <c r="P20" s="43"/>
      <c r="Q20" s="43"/>
      <c r="R20" s="43"/>
      <c r="S20" s="43"/>
      <c r="T20" s="43"/>
      <c r="U20" s="43"/>
      <c r="V20" s="43"/>
      <c r="W20" s="43"/>
      <c r="X20" s="43"/>
      <c r="Y20" s="43"/>
    </row>
    <row r="21">
      <c r="A21" s="139"/>
      <c r="B21" s="49"/>
      <c r="C21" s="154" t="s">
        <v>194</v>
      </c>
      <c r="D21" s="155">
        <f>D20+D8</f>
        <v>6.383063772</v>
      </c>
      <c r="E21" s="156" t="s">
        <v>184</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195</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196</v>
      </c>
      <c r="C24" s="160"/>
      <c r="D24" s="161">
        <f>max('Revenues 2021'!E2:E7,'Revenues 2021'!F10:F15)</f>
        <v>3096489</v>
      </c>
      <c r="E24" s="162" t="s">
        <v>197</v>
      </c>
      <c r="F24" s="43"/>
      <c r="G24" s="43"/>
      <c r="H24" s="43"/>
      <c r="I24" s="43"/>
      <c r="J24" s="43"/>
      <c r="K24" s="43"/>
      <c r="L24" s="43"/>
      <c r="M24" s="43"/>
      <c r="N24" s="43"/>
      <c r="O24" s="43"/>
      <c r="P24" s="43"/>
      <c r="Q24" s="43"/>
      <c r="R24" s="43"/>
      <c r="S24" s="43"/>
      <c r="T24" s="43"/>
      <c r="U24" s="43"/>
      <c r="V24" s="43"/>
      <c r="W24" s="43"/>
      <c r="X24" s="43"/>
      <c r="Y24" s="43"/>
    </row>
    <row r="25">
      <c r="A25" s="139"/>
      <c r="B25" s="49"/>
      <c r="C25" s="145" t="s">
        <v>198</v>
      </c>
      <c r="D25" s="146">
        <f>'Revenues 2021'!F44</f>
        <v>3593501</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195</v>
      </c>
      <c r="D26" s="163">
        <f>D24/D25</f>
        <v>0.8616914257</v>
      </c>
      <c r="E26" s="150" t="s">
        <v>199</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200</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201</v>
      </c>
      <c r="C29" s="145" t="s">
        <v>202</v>
      </c>
      <c r="D29" s="75">
        <f>SUM('Expenses 2021'!C7:C9)</f>
        <v>1023257</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203</v>
      </c>
      <c r="D30" s="75">
        <f>SUM('Expenses 2021'!C10:C12)</f>
        <v>629883</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204</v>
      </c>
      <c r="D31" s="75">
        <f>sum(D29:D30)</f>
        <v>1653140</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179</v>
      </c>
      <c r="D32" s="75">
        <f>'Expenses 2021'!C40</f>
        <v>2408350</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205</v>
      </c>
      <c r="D33" s="163">
        <f>D31/D32</f>
        <v>0.6864201632</v>
      </c>
      <c r="E33" s="150" t="s">
        <v>206</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207</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208</v>
      </c>
      <c r="C36" s="145" t="s">
        <v>209</v>
      </c>
      <c r="D36" s="75">
        <f>SUM('Expenses 2021'!C10:C11)</f>
        <v>224804</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202</v>
      </c>
      <c r="D37" s="75">
        <f>SUM('Expenses 2021'!C7:C9)</f>
        <v>1023257</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207</v>
      </c>
      <c r="D38" s="163">
        <f>D36/D37</f>
        <v>0.2196945635</v>
      </c>
      <c r="E38" s="150" t="s">
        <v>210</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211</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212</v>
      </c>
      <c r="C41" s="148" t="s">
        <v>213</v>
      </c>
      <c r="D41" s="75">
        <f>'Expenses 2021'!D40</f>
        <v>1472292</v>
      </c>
      <c r="E41" s="165">
        <f t="shared" ref="E41:E44" si="1">D41/$D$44</f>
        <v>0.6113280877</v>
      </c>
      <c r="F41" s="43"/>
      <c r="G41" s="43"/>
      <c r="H41" s="43"/>
      <c r="I41" s="43"/>
      <c r="J41" s="43"/>
      <c r="K41" s="43"/>
      <c r="L41" s="43"/>
      <c r="M41" s="43"/>
      <c r="N41" s="43"/>
      <c r="O41" s="43"/>
      <c r="P41" s="43"/>
      <c r="Q41" s="43"/>
      <c r="R41" s="43"/>
      <c r="S41" s="43"/>
      <c r="T41" s="43"/>
      <c r="U41" s="43"/>
      <c r="V41" s="43"/>
      <c r="W41" s="43"/>
      <c r="X41" s="43"/>
      <c r="Y41" s="43"/>
    </row>
    <row r="42">
      <c r="A42" s="139"/>
      <c r="B42" s="49"/>
      <c r="C42" s="148" t="s">
        <v>214</v>
      </c>
      <c r="D42" s="146">
        <f>'Expenses 2021'!E40</f>
        <v>435930</v>
      </c>
      <c r="E42" s="165">
        <f t="shared" si="1"/>
        <v>0.1810077439</v>
      </c>
      <c r="F42" s="43"/>
      <c r="G42" s="43"/>
      <c r="H42" s="43"/>
      <c r="I42" s="43"/>
      <c r="J42" s="43"/>
      <c r="K42" s="43"/>
      <c r="L42" s="43"/>
      <c r="M42" s="43"/>
      <c r="N42" s="43"/>
      <c r="O42" s="43"/>
      <c r="P42" s="43"/>
      <c r="Q42" s="43"/>
      <c r="R42" s="43"/>
      <c r="S42" s="43"/>
      <c r="T42" s="43"/>
      <c r="U42" s="43"/>
      <c r="V42" s="43"/>
      <c r="W42" s="43"/>
      <c r="X42" s="43"/>
      <c r="Y42" s="43"/>
    </row>
    <row r="43">
      <c r="A43" s="139"/>
      <c r="B43" s="49"/>
      <c r="C43" s="148" t="s">
        <v>215</v>
      </c>
      <c r="D43" s="146">
        <f>'Expenses 2021'!F40</f>
        <v>500128</v>
      </c>
      <c r="E43" s="165">
        <f t="shared" si="1"/>
        <v>0.2076641684</v>
      </c>
      <c r="F43" s="43"/>
      <c r="G43" s="43"/>
      <c r="H43" s="43"/>
      <c r="I43" s="43"/>
      <c r="J43" s="43"/>
      <c r="K43" s="43"/>
      <c r="L43" s="43"/>
      <c r="M43" s="43"/>
      <c r="N43" s="43"/>
      <c r="O43" s="43"/>
      <c r="P43" s="43"/>
      <c r="Q43" s="43"/>
      <c r="R43" s="43"/>
      <c r="S43" s="43"/>
      <c r="T43" s="43"/>
      <c r="U43" s="43"/>
      <c r="V43" s="43"/>
      <c r="W43" s="43"/>
      <c r="X43" s="43"/>
      <c r="Y43" s="43"/>
    </row>
    <row r="44">
      <c r="A44" s="139"/>
      <c r="B44" s="49"/>
      <c r="C44" s="145" t="s">
        <v>179</v>
      </c>
      <c r="D44" s="146">
        <f>sum(D41:D43)</f>
        <v>2408350</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216</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217</v>
      </c>
      <c r="C47" s="145" t="s">
        <v>218</v>
      </c>
      <c r="D47" s="146">
        <f>'Revenues 2021'!F9</f>
        <v>3234789</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219</v>
      </c>
      <c r="D48" s="146">
        <f>'Expenses 2021'!F40</f>
        <v>500128</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220</v>
      </c>
      <c r="D49" s="166">
        <f>D47/D48</f>
        <v>6.467922212</v>
      </c>
      <c r="E49" s="150" t="s">
        <v>221</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222</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223</v>
      </c>
      <c r="C52" s="145" t="s">
        <v>224</v>
      </c>
      <c r="D52" s="146">
        <f>sum('Balance Sheet 2021'!E2:E10)</f>
        <v>1487592</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225</v>
      </c>
      <c r="D53" s="146">
        <f>sum('Balance Sheet 2021'!E19:E22)</f>
        <v>457453</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226</v>
      </c>
      <c r="D54" s="168">
        <f>D52/D53</f>
        <v>3.251901288</v>
      </c>
      <c r="E54" s="150" t="s">
        <v>227</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228</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229</v>
      </c>
      <c r="C57" s="145" t="s">
        <v>230</v>
      </c>
      <c r="D57" s="146">
        <f>sum('Balance Sheet 2021'!E25:E26)</f>
        <v>200000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231</v>
      </c>
      <c r="D58" s="146">
        <f>'Balance Sheet 2021'!E18</f>
        <v>2948132</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232</v>
      </c>
      <c r="D59" s="169">
        <f>D57/D58</f>
        <v>0.06783956756</v>
      </c>
      <c r="E59" s="150" t="s">
        <v>233</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FRESH TRUCK</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39457.0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152915.0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3632839.0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4208.0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3825211</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225254.0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225254</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311.0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234</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3000.0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30782.0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-27782</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4022994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FRESH TRUCK</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290834</v>
      </c>
      <c r="D7" s="99">
        <v>206325.0</v>
      </c>
      <c r="E7" s="99">
        <v>35747.0</v>
      </c>
      <c r="F7" s="99">
        <v>48762.0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1379269</v>
      </c>
      <c r="D9" s="99">
        <v>982375.0</v>
      </c>
      <c r="E9" s="99">
        <v>167335.0</v>
      </c>
      <c r="F9" s="99">
        <v>229559.0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108396</v>
      </c>
      <c r="D10" s="99">
        <v>73388.0</v>
      </c>
      <c r="E10" s="99">
        <v>15307.0</v>
      </c>
      <c r="F10" s="99">
        <v>19701.0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268004</v>
      </c>
      <c r="D11" s="99">
        <v>181449.0</v>
      </c>
      <c r="E11" s="99">
        <v>37845.0</v>
      </c>
      <c r="F11" s="99">
        <v>48710.0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512234</v>
      </c>
      <c r="D12" s="99">
        <v>336660.0</v>
      </c>
      <c r="E12" s="99">
        <v>87844.0</v>
      </c>
      <c r="F12" s="99">
        <v>87730.0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30230</v>
      </c>
      <c r="D16" s="99">
        <v>0.0</v>
      </c>
      <c r="E16" s="99">
        <v>30230.0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394946</v>
      </c>
      <c r="D20" s="99">
        <v>266719.0</v>
      </c>
      <c r="E20" s="99">
        <v>126270.0</v>
      </c>
      <c r="F20" s="99">
        <v>1957.0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141192</v>
      </c>
      <c r="D21" s="99">
        <v>0.0</v>
      </c>
      <c r="E21" s="99">
        <v>0.0</v>
      </c>
      <c r="F21" s="99">
        <v>141192.0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257864</v>
      </c>
      <c r="D22" s="99">
        <v>196253.0</v>
      </c>
      <c r="E22" s="99">
        <v>40122.0</v>
      </c>
      <c r="F22" s="99">
        <v>21489.0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215842</v>
      </c>
      <c r="D25" s="99">
        <v>135362.0</v>
      </c>
      <c r="E25" s="99">
        <v>46951.0</v>
      </c>
      <c r="F25" s="99">
        <v>33529.0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99285</v>
      </c>
      <c r="D26" s="99">
        <v>40398.0</v>
      </c>
      <c r="E26" s="99">
        <v>8736.0</v>
      </c>
      <c r="F26" s="99">
        <v>50151.0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756</v>
      </c>
      <c r="D29" s="99">
        <v>0.0</v>
      </c>
      <c r="E29" s="99">
        <v>756.0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322460</v>
      </c>
      <c r="D31" s="99">
        <v>320681.0</v>
      </c>
      <c r="E31" s="99">
        <v>1779.0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96979</v>
      </c>
      <c r="D32" s="99">
        <v>73923.0</v>
      </c>
      <c r="E32" s="99">
        <v>23056.0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60" t="s">
        <v>235</v>
      </c>
      <c r="C34" s="98">
        <f t="shared" si="1"/>
        <v>4208</v>
      </c>
      <c r="D34" s="99">
        <v>4208.0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134</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135</v>
      </c>
      <c r="C40" s="104">
        <f t="shared" ref="C40:F40" si="2">sum(C3:C39)</f>
        <v>4122499</v>
      </c>
      <c r="D40" s="104">
        <f t="shared" si="2"/>
        <v>2817741</v>
      </c>
      <c r="E40" s="104">
        <f t="shared" si="2"/>
        <v>621978</v>
      </c>
      <c r="F40" s="104">
        <f t="shared" si="2"/>
        <v>682780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FRESH TRUCK</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136</v>
      </c>
      <c r="B2" s="45">
        <v>1.0</v>
      </c>
      <c r="C2" s="46" t="s">
        <v>137</v>
      </c>
      <c r="D2" s="111"/>
      <c r="E2" s="112">
        <v>290963.0</v>
      </c>
      <c r="F2" s="43"/>
      <c r="G2" s="43"/>
      <c r="H2" s="43"/>
      <c r="I2" s="43"/>
      <c r="J2" s="43"/>
      <c r="K2" s="43"/>
      <c r="L2" s="43"/>
      <c r="M2" s="43"/>
      <c r="N2" s="43"/>
      <c r="O2" s="43"/>
      <c r="P2" s="43"/>
      <c r="Q2" s="43"/>
      <c r="R2" s="43"/>
      <c r="S2" s="43"/>
      <c r="T2" s="43"/>
      <c r="U2" s="43"/>
      <c r="V2" s="43"/>
      <c r="W2" s="43"/>
      <c r="X2" s="43"/>
      <c r="Y2" s="43"/>
      <c r="Z2" s="43"/>
    </row>
    <row r="3">
      <c r="A3" s="49"/>
      <c r="B3" s="45">
        <v>2.0</v>
      </c>
      <c r="C3" s="46" t="s">
        <v>138</v>
      </c>
      <c r="D3" s="113"/>
      <c r="E3" s="112">
        <v>787475.0</v>
      </c>
      <c r="F3" s="43"/>
      <c r="G3" s="43"/>
      <c r="H3" s="43"/>
      <c r="I3" s="43"/>
      <c r="J3" s="43"/>
      <c r="K3" s="43"/>
      <c r="L3" s="43"/>
      <c r="M3" s="43"/>
      <c r="N3" s="43"/>
      <c r="O3" s="43"/>
      <c r="P3" s="43"/>
      <c r="Q3" s="43"/>
      <c r="R3" s="43"/>
      <c r="S3" s="43"/>
      <c r="T3" s="43"/>
      <c r="U3" s="43"/>
      <c r="V3" s="43"/>
      <c r="W3" s="43"/>
      <c r="X3" s="43"/>
      <c r="Y3" s="43"/>
      <c r="Z3" s="43"/>
    </row>
    <row r="4">
      <c r="A4" s="49"/>
      <c r="B4" s="45">
        <v>3.0</v>
      </c>
      <c r="C4" s="46" t="s">
        <v>139</v>
      </c>
      <c r="D4" s="111"/>
      <c r="E4" s="112">
        <v>99187.0</v>
      </c>
      <c r="F4" s="43"/>
      <c r="G4" s="43"/>
      <c r="H4" s="43"/>
      <c r="I4" s="43"/>
      <c r="J4" s="43"/>
      <c r="K4" s="43"/>
      <c r="L4" s="43"/>
      <c r="M4" s="43"/>
      <c r="N4" s="43"/>
      <c r="O4" s="43"/>
      <c r="P4" s="43"/>
      <c r="Q4" s="43"/>
      <c r="R4" s="43"/>
      <c r="S4" s="43"/>
      <c r="T4" s="43"/>
      <c r="U4" s="43"/>
      <c r="V4" s="43"/>
      <c r="W4" s="43"/>
      <c r="X4" s="43"/>
      <c r="Y4" s="43"/>
      <c r="Z4" s="43"/>
    </row>
    <row r="5">
      <c r="A5" s="49"/>
      <c r="B5" s="45">
        <v>4.0</v>
      </c>
      <c r="C5" s="46" t="s">
        <v>140</v>
      </c>
      <c r="D5" s="113"/>
      <c r="E5" s="112">
        <v>81695.0</v>
      </c>
      <c r="F5" s="43"/>
      <c r="G5" s="43"/>
      <c r="H5" s="43"/>
      <c r="I5" s="43"/>
      <c r="J5" s="43"/>
      <c r="K5" s="43"/>
      <c r="L5" s="43"/>
      <c r="M5" s="43"/>
      <c r="N5" s="43"/>
      <c r="O5" s="43"/>
      <c r="P5" s="43"/>
      <c r="Q5" s="43"/>
      <c r="R5" s="43"/>
      <c r="S5" s="43"/>
      <c r="T5" s="43"/>
      <c r="U5" s="43"/>
      <c r="V5" s="43"/>
      <c r="W5" s="43"/>
      <c r="X5" s="43"/>
      <c r="Y5" s="43"/>
      <c r="Z5" s="43"/>
    </row>
    <row r="6">
      <c r="A6" s="49"/>
      <c r="B6" s="45">
        <v>5.0</v>
      </c>
      <c r="C6" s="51" t="s">
        <v>141</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142</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143</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144</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145</v>
      </c>
      <c r="D10" s="111"/>
      <c r="E10" s="112">
        <v>150834.0</v>
      </c>
      <c r="F10" s="43"/>
      <c r="G10" s="43"/>
      <c r="H10" s="43"/>
      <c r="I10" s="43"/>
      <c r="J10" s="43"/>
      <c r="K10" s="43"/>
      <c r="L10" s="43"/>
      <c r="M10" s="43"/>
      <c r="N10" s="43"/>
      <c r="O10" s="43"/>
      <c r="P10" s="43"/>
      <c r="Q10" s="43"/>
      <c r="R10" s="43"/>
      <c r="S10" s="43"/>
      <c r="T10" s="43"/>
      <c r="U10" s="43"/>
      <c r="V10" s="43"/>
      <c r="W10" s="43"/>
      <c r="X10" s="43"/>
      <c r="Y10" s="43"/>
      <c r="Z10" s="43"/>
    </row>
    <row r="11">
      <c r="A11" s="49"/>
      <c r="B11" s="45" t="s">
        <v>146</v>
      </c>
      <c r="C11" s="46" t="s">
        <v>147</v>
      </c>
      <c r="D11" s="112">
        <v>386922.0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148</v>
      </c>
      <c r="C12" s="46" t="s">
        <v>149</v>
      </c>
      <c r="D12" s="112">
        <v>104546.0</v>
      </c>
      <c r="E12" s="109">
        <f>D11-D12</f>
        <v>282376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150</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151</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152</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153</v>
      </c>
      <c r="D16" s="113"/>
      <c r="E16" s="112">
        <v>1079855.0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154</v>
      </c>
      <c r="D17" s="113"/>
      <c r="E17" s="112">
        <v>1273939.0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155</v>
      </c>
      <c r="D18" s="114"/>
      <c r="E18" s="115">
        <f>sum(E2:E17)</f>
        <v>4046324</v>
      </c>
      <c r="F18" s="43"/>
      <c r="G18" s="43"/>
      <c r="H18" s="43"/>
      <c r="I18" s="43"/>
      <c r="J18" s="43"/>
      <c r="K18" s="43"/>
      <c r="L18" s="43"/>
      <c r="M18" s="43"/>
      <c r="N18" s="43"/>
      <c r="O18" s="43"/>
      <c r="P18" s="43"/>
      <c r="Q18" s="43"/>
      <c r="R18" s="43"/>
      <c r="S18" s="43"/>
      <c r="T18" s="43"/>
      <c r="U18" s="43"/>
      <c r="V18" s="43"/>
      <c r="W18" s="43"/>
      <c r="X18" s="43"/>
      <c r="Y18" s="43"/>
      <c r="Z18" s="43"/>
    </row>
    <row r="19">
      <c r="A19" s="44" t="s">
        <v>156</v>
      </c>
      <c r="B19" s="116">
        <v>17.0</v>
      </c>
      <c r="C19" s="117" t="s">
        <v>157</v>
      </c>
      <c r="D19" s="118"/>
      <c r="E19" s="112">
        <v>469889.0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158</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159</v>
      </c>
      <c r="D21" s="118"/>
      <c r="E21" s="112">
        <v>1385261.0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160</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161</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162</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163</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164</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165</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166</v>
      </c>
      <c r="D28" s="126"/>
      <c r="E28" s="127">
        <f>sum(E19:E27)</f>
        <v>1855150</v>
      </c>
      <c r="F28" s="43"/>
      <c r="G28" s="43"/>
      <c r="H28" s="43"/>
      <c r="I28" s="43"/>
      <c r="J28" s="43"/>
      <c r="K28" s="43"/>
      <c r="L28" s="43"/>
      <c r="M28" s="43"/>
      <c r="N28" s="43"/>
      <c r="O28" s="43"/>
      <c r="P28" s="43"/>
      <c r="Q28" s="43"/>
      <c r="R28" s="43"/>
      <c r="S28" s="43"/>
      <c r="T28" s="43"/>
      <c r="U28" s="43"/>
      <c r="V28" s="43"/>
      <c r="W28" s="43"/>
      <c r="X28" s="43"/>
      <c r="Y28" s="43"/>
      <c r="Z28" s="43"/>
    </row>
    <row r="29">
      <c r="A29" s="65" t="s">
        <v>167</v>
      </c>
      <c r="B29" s="128"/>
      <c r="C29" s="129" t="s">
        <v>168</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169</v>
      </c>
      <c r="D30" s="118"/>
      <c r="E30" s="112">
        <v>1229574.0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170</v>
      </c>
      <c r="D31" s="118"/>
      <c r="E31" s="112">
        <v>961600.0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171</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172</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173</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174</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175</v>
      </c>
      <c r="D36" s="132"/>
      <c r="E36" s="127">
        <f>sum(E30:E35)</f>
        <v>2191174</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176</v>
      </c>
      <c r="D37" s="136"/>
      <c r="E37" s="137">
        <f>E36+E28</f>
        <v>4046324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