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<sst xmlns="http://schemas.openxmlformats.org/spreadsheetml/2006/main" count="886" uniqueCount="265">
  <si>
    <t>LOCAL INITIATIVVES SUPPORT CORPORATION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</si>
  <si>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</si>
  <si>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</si>
  <si>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</si>
  <si>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</si>
  <si>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</si>
  <si>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</si>
  <si>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</si>
  <si>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</si>
  <si>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</si>
  <si>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</si>
  <si>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</si>
  <si>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</si>
  <si>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</si>
  <si>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</si>
  <si>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</si>
  <si>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</si>
  <si>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</si>
  <si>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</si>
  <si>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</si>
  <si>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</si>
  <si>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</si>
  <si>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</si>
  <si>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</si>
  <si>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</si>
  <si>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</si>
  <si>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</si>
  <si>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</si>
  <si>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</si>
  <si>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</si>
  <si>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</si>
  <si>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</si>
  <si>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</si>
  <si>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</si>
  <si>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</si>
  <si>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</si>
  <si>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</si>
  <si>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</si>
  <si>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</si>
  <si>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</si>
  <si>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</si>
  <si>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</si>
  <si>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</si>
  <si>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</si>
  <si>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</si>
  <si>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</si>
  <si>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</si>
  <si>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</si>
  <si>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</si>
  <si>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</si>
  <si>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</si>
  <si>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</si>
  <si>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</si>
  <si>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</si>
  <si>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</si>
  <si>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</si>
  <si>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</si>
  <si>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</si>
  <si>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</si>
  <si>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</si>
  <si>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</si>
  <si>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</si>
  <si>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</si>
  <si>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</si>
  <si>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 INCOME</t>
  </si>
  <si>
    <t>INTEREST-COMMUNITY DEV</t>
  </si>
  <si>
    <t>EQUITY IN EARNINGS OF</t>
  </si>
  <si>
    <t>COMMUNITY DEVELOPMENT</t>
  </si>
  <si>
    <t>LOAN FEES - LEGAL, CLO</t>
  </si>
  <si>
    <t xml:space="preserve"> 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</si>
  <si>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</si>
  <si>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</si>
  <si>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</si>
  <si>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</si>
  <si>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</si>
  <si>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</si>
  <si>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</si>
  <si>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</si>
  <si>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</si>
  <si>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</si>
  <si>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</si>
  <si>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</si>
  <si>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</si>
  <si>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</si>
  <si>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</si>
  <si>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</si>
  <si>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</si>
  <si>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</si>
  <si>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</si>
  <si>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</si>
  <si>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</si>
  <si>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</si>
  <si>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</si>
  <si>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</si>
  <si>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</si>
  <si>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</si>
  <si>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</si>
  <si>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</si>
  <si>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</si>
  <si>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</si>
  <si>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</si>
  <si>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</si>
  <si>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</si>
  <si>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</si>
  <si>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</si>
  <si>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</si>
  <si>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</si>
  <si>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</si>
  <si>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</si>
  <si>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</si>
  <si>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</si>
  <si>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</si>
  <si>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</si>
  <si>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</si>
  <si>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</si>
  <si>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</si>
  <si>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</si>
  <si>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</si>
  <si>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</si>
  <si>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</si>
  <si>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</si>
  <si>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</si>
  <si>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</si>
  <si>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</si>
  <si>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</si>
  <si>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</si>
  <si>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</si>
  <si>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</si>
  <si>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</si>
  <si>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</si>
  <si>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</si>
  <si>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</si>
  <si>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</si>
  <si>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</si>
  <si>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</si>
  <si>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</si>
  <si>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</si>
  <si>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</si>
  <si>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</si>
  <si>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</si>
  <si>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RECEIVABLE LOSS PROV.</t>
  </si>
  <si>
    <t>OTHER PROGRAM EXPENSES</t>
  </si>
  <si>
    <t>REC GRANT LOSS PROV</t>
  </si>
  <si>
    <t>STATE 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</si>
  <si>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</si>
  <si>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</si>
  <si>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</si>
  <si>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</si>
  <si>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</si>
  <si>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</si>
  <si>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</si>
  <si>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</si>
  <si>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</si>
  <si>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</si>
  <si>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</si>
  <si>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</si>
  <si>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</si>
  <si>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</si>
  <si>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</si>
  <si>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</si>
  <si>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</si>
  <si>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</si>
  <si>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</si>
  <si>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</si>
  <si>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</si>
  <si>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</si>
  <si>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</si>
  <si>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</si>
  <si>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</si>
  <si>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</si>
  <si>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</si>
  <si>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</si>
  <si>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</si>
  <si>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</si>
  <si>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</si>
  <si>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</si>
  <si>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</si>
  <si>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</si>
  <si>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</si>
  <si>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</si>
  <si>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</si>
  <si>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</si>
  <si>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</si>
  <si>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</si>
  <si>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</si>
  <si>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</si>
  <si>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</si>
  <si>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</si>
  <si>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</si>
  <si>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</si>
  <si>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</si>
  <si>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</si>
  <si>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</si>
  <si>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</si>
  <si>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</si>
  <si>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</si>
  <si>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</si>
  <si>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</si>
  <si>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</si>
  <si>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</si>
  <si>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</si>
  <si>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</si>
  <si>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</si>
  <si>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</si>
  <si>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</si>
  <si>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</si>
  <si>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</si>
  <si>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</si>
  <si>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</si>
  <si>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</si>
  <si>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</si>
  <si>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</si>
  <si>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</si>
  <si>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</si>
  <si>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</si>
  <si>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</si>
  <si>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</si>
  <si>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</si>
  <si>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</si>
  <si>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</si>
  <si>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</si>
  <si>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</si>
  <si>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</si>
  <si>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</si>
  <si>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</si>
  <si>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</si>
  <si>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</si>
  <si>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</si>
  <si>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</si>
  <si>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</si>
  <si>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</si>
  <si>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</si>
  <si>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</si>
  <si>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</si>
  <si>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</si>
  <si>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</si>
  <si>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</si>
  <si>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</si>
  <si>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</si>
  <si>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</si>
  <si>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</si>
  <si>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</si>
  <si>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</si>
  <si>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</si>
  <si>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All other program service revenue</t>
  </si>
  <si>
    <r>
      <rPr>
        <rFont val="Roboto"/>
        <color rgb="FF000000"/>
        <sz val="10.0"/>
      </rPr>
      <t xml:space="preserve">Gross amount from sales of </t>
    </r>
    <r>
      <rPr>
        <rFont val="Roboto"/>
        <color rgb="FF000000"/>
        <sz val="10.0"/>
      </rPr>
      <t>assets other than inventory</t>
    </r>
  </si>
  <si>
    <t>REC GRANT LOSS PROV.</t>
  </si>
  <si>
    <r>
      <rPr>
        <rFont val="Roboto"/>
        <b/>
        <color rgb="FF000000"/>
        <sz val="10.0"/>
      </rPr>
      <t xml:space="preserve">Program Expenses </t>
    </r>
    <r>
      <rPr>
        <rFont val="Roboto"/>
        <b/>
        <i/>
        <color rgb="FF000000"/>
        <sz val="10.0"/>
      </rPr>
      <t xml:space="preserve">(Program Efficiency Ratio) </t>
    </r>
  </si>
  <si>
    <t>INTEREST INC. ON LOANS</t>
  </si>
  <si>
    <t>CONSULTING</t>
  </si>
  <si>
    <t>COMMUNITY DEV. FEES</t>
  </si>
  <si>
    <t>EQUITY IN AFFIL./FUNDS</t>
  </si>
  <si>
    <t>MANAGEMENT FEE</t>
  </si>
  <si>
    <r>
      <rPr>
        <rFont val="Roboto"/>
        <color rgb="FF000000"/>
        <sz val="10.0"/>
      </rPr>
      <t xml:space="preserve">Gross amount from sales of </t>
    </r>
    <r>
      <rPr>
        <rFont val="Roboto"/>
        <color rgb="FF000000"/>
        <sz val="10.0"/>
      </rPr>
      <t>assets other than inventory</t>
    </r>
  </si>
  <si>
    <t>UNCOLLECTIBLE LOANS WRI</t>
  </si>
  <si>
    <t>PROVISION FOR RECOVERAB</t>
  </si>
  <si>
    <t>PROVISION FOR UNCOLLECT</t>
  </si>
  <si>
    <t>FEES, DUES &amp; SUBSCRIPTI</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</si>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</sst>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LOCAL INITIATIVVES SUPPORT CORPORATION</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2022'!C40</f>
        <v>283041132</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2022'!C31</f>
        <v>877999</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282163133</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23513594.42</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2022'!E2+'Balance Sheet 2022'!E3</f>
        <v>375061419</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15.95083305</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2022'!E30</f>
        <v>245333393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2022'!C40</f>
        <v>283041132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23586761</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10.40131763</v>
      </c>
      <c r="E14" s="149" t="s">
        <v>194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2022'!E13:E15)</f>
        <v>741314472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2022'!C40</f>
        <v>283041132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23586761</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31.42926119</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47.38009424</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2022'!E2:E7,'Revenues 2022'!F10:F15)</f>
        <v>103609154</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2022'!F44</f>
        <v>290171184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0.3570621747</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2022'!C7:C9)</f>
        <v>74082638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2022'!C10:C12)</f>
        <v>20363915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94446553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2022'!C40</f>
        <v>283041132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0.3336849041</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2022'!C10:C11)</f>
        <v>15962808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2022'!C7:C9)</f>
        <v>74082638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0.2154729965</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247</v>
      </c>
      <c r="D41" s="74">
        <f>'Expenses 2022'!D40</f>
        <v>239548060</v>
      </c>
      <c r="E41" s="164">
        <f t="shared" ref="E41:E44" si="1">D41/$D$44</f>
        <v>0.8463365671</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2022'!E40</f>
        <v>34139312</v>
      </c>
      <c r="E42" s="164">
        <f t="shared" si="1"/>
        <v>0.1206160806</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2022'!F40</f>
        <v>9353760</v>
      </c>
      <c r="E43" s="164">
        <f t="shared" si="1"/>
        <v>0.03304735228</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283041132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2022'!F9</f>
        <v>167705381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2022'!F40</f>
        <v>9353760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17.92919436</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2022'!E2:E10)</f>
        <v>478804366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2022'!E19:E22)</f>
        <v>97509082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4.910356617</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2022'!E25:E26)</f>
        <v>639863553</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2022'!E18</f>
        <v>1383146715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0.4626143749</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LOCAL INITIATIVVES SUPPORT CORPORATION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1596287.0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1035494.0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1.7525E7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1.42788409E8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8.9256728E7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252201918</v>
      </c>
      <c r="G9" s="58"/>
      <c r="H9" s="58"/>
      <c r="I9" s="58"/>
      <c r="J9" s="58"/>
      <c r="K9" s="58"/>
      <c r="L9" s="58"/>
      <c r="M9" s="58"/>
      <c r="N9" s="58"/>
      <c r="O9" s="58"/>
      <c r="P9" s="58"/>
      <c r="Q9" s="58"/>
      <c r="R9" s="58"/>
      <c r="S9" s="58"/>
      <c r="T9" s="58"/>
      <c r="U9" s="58"/>
      <c r="V9" s="58"/>
      <c r="W9" s="58"/>
      <c r="X9" s="58"/>
      <c r="Y9" s="58"/>
      <c r="Z9" s="58"/>
    </row>
    <row r="10">
      <c r="A10" s="44" t="s">
        <v>62</v>
      </c>
      <c r="B10" s="59" t="s">
        <v>63</v>
      </c>
      <c r="C10" s="60" t="s">
        <v>248</v>
      </c>
      <c r="D10" s="15"/>
      <c r="E10" s="15"/>
      <c r="F10" s="48">
        <v>3.8323284E7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249</v>
      </c>
      <c r="D11" s="61"/>
      <c r="E11" s="61"/>
      <c r="F11" s="62">
        <v>2.9029458E7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250</v>
      </c>
      <c r="D12" s="61"/>
      <c r="E12" s="61"/>
      <c r="F12" s="62">
        <v>2.061961E7</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251</v>
      </c>
      <c r="D13" s="61"/>
      <c r="E13" s="61"/>
      <c r="F13" s="62">
        <v>1.9799744E7</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252</v>
      </c>
      <c r="D14" s="61"/>
      <c r="E14" s="61"/>
      <c r="F14" s="62">
        <v>1979813.0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244</v>
      </c>
      <c r="D15" s="61"/>
      <c r="E15" s="61"/>
      <c r="F15" s="62">
        <v>1295842.0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111047751</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7930524.0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61900.0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44579.0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17321</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17321</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253</v>
      </c>
      <c r="D26" s="50">
        <v>1.21537333E8</v>
      </c>
      <c r="E26" s="50">
        <v>2208045.0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1.21589284E8</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-51951</v>
      </c>
      <c r="E28" s="74">
        <f t="shared" si="2"/>
        <v>2208045</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2156094</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224960.0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1309864.0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-1084904</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790439.0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790439</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373059143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LOCAL INITIATIVVES SUPPORT CORPORATION</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149956100</v>
      </c>
      <c r="D3" s="98">
        <v>1.499561E8</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20497279</v>
      </c>
      <c r="D4" s="98">
        <v>2.0497279E7</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14768676</v>
      </c>
      <c r="D7" s="98">
        <v>1.0120677E7</v>
      </c>
      <c r="E7" s="98">
        <v>3449599.0</v>
      </c>
      <c r="F7" s="98">
        <v>1198400.0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63453002</v>
      </c>
      <c r="D9" s="98">
        <v>4.3772004E7</v>
      </c>
      <c r="E9" s="98">
        <v>1.4633335E7</v>
      </c>
      <c r="F9" s="98">
        <v>5047663.0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4080831</v>
      </c>
      <c r="D10" s="98">
        <v>2693348.0</v>
      </c>
      <c r="E10" s="98">
        <v>1020208.0</v>
      </c>
      <c r="F10" s="98">
        <v>367275.0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15465767</v>
      </c>
      <c r="D11" s="98">
        <v>1.0207406E7</v>
      </c>
      <c r="E11" s="98">
        <v>3866442.0</v>
      </c>
      <c r="F11" s="98">
        <v>1391919.0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4862692</v>
      </c>
      <c r="D12" s="98">
        <v>3209377.0</v>
      </c>
      <c r="E12" s="98">
        <v>1215673.0</v>
      </c>
      <c r="F12" s="98">
        <v>437642.0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32206328</v>
      </c>
      <c r="D14" s="98">
        <v>3.478817E7</v>
      </c>
      <c r="E14" s="98">
        <v>-2581842.0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1067544</v>
      </c>
      <c r="D15" s="98">
        <v>521954.0</v>
      </c>
      <c r="E15" s="98">
        <v>545590.0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594753</v>
      </c>
      <c r="D16" s="98">
        <v>124653.0</v>
      </c>
      <c r="E16" s="98">
        <v>470100.0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72000</v>
      </c>
      <c r="D17" s="98">
        <v>47520.0</v>
      </c>
      <c r="E17" s="98">
        <v>18000.0</v>
      </c>
      <c r="F17" s="98">
        <v>6480.0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127300</v>
      </c>
      <c r="D18" s="98">
        <v>0.0</v>
      </c>
      <c r="E18" s="98">
        <v>0.0</v>
      </c>
      <c r="F18" s="98">
        <v>127300.0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881506</v>
      </c>
      <c r="D19" s="98">
        <v>0.0</v>
      </c>
      <c r="E19" s="98">
        <v>881506.0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2938897</v>
      </c>
      <c r="D20" s="98">
        <v>2434567.0</v>
      </c>
      <c r="E20" s="98">
        <v>495060.0</v>
      </c>
      <c r="F20" s="98">
        <v>9270.0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155262</v>
      </c>
      <c r="D21" s="98">
        <v>102474.0</v>
      </c>
      <c r="E21" s="98">
        <v>38815.0</v>
      </c>
      <c r="F21" s="98">
        <v>13973.0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4977394</v>
      </c>
      <c r="D22" s="98">
        <v>3283996.0</v>
      </c>
      <c r="E22" s="98">
        <v>1272734.0</v>
      </c>
      <c r="F22" s="98">
        <v>420664.0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783576</v>
      </c>
      <c r="D23" s="98">
        <v>517160.0</v>
      </c>
      <c r="E23" s="98">
        <v>195894.0</v>
      </c>
      <c r="F23" s="98">
        <v>70522.0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6630779</v>
      </c>
      <c r="D25" s="98">
        <v>4455822.0</v>
      </c>
      <c r="E25" s="98">
        <v>1592405.0</v>
      </c>
      <c r="F25" s="98">
        <v>582552.0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2327843</v>
      </c>
      <c r="D26" s="98">
        <v>1583205.0</v>
      </c>
      <c r="E26" s="98">
        <v>552300.0</v>
      </c>
      <c r="F26" s="98">
        <v>192338.0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1090344</v>
      </c>
      <c r="D28" s="98">
        <v>730653.0</v>
      </c>
      <c r="E28" s="98">
        <v>265518.0</v>
      </c>
      <c r="F28" s="98">
        <v>94173.0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20566333</v>
      </c>
      <c r="D29" s="98">
        <v>2.0514024E7</v>
      </c>
      <c r="E29" s="98">
        <v>52309.0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846865</v>
      </c>
      <c r="D31" s="98">
        <v>593047.0</v>
      </c>
      <c r="E31" s="98">
        <v>190171.0</v>
      </c>
      <c r="F31" s="98">
        <v>63647.0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1202118</v>
      </c>
      <c r="D32" s="98">
        <v>836226.0</v>
      </c>
      <c r="E32" s="98">
        <v>269038.0</v>
      </c>
      <c r="F32" s="98">
        <v>96854.0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254</v>
      </c>
      <c r="C34" s="97">
        <f t="shared" si="1"/>
        <v>10214377</v>
      </c>
      <c r="D34" s="98">
        <v>1.0214377E7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255</v>
      </c>
      <c r="C35" s="97">
        <f t="shared" si="1"/>
        <v>6264874</v>
      </c>
      <c r="D35" s="98">
        <v>6264874.0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t="s">
        <v>256</v>
      </c>
      <c r="C36" s="97">
        <f t="shared" si="1"/>
        <v>2084410</v>
      </c>
      <c r="D36" s="98">
        <v>1952020.0</v>
      </c>
      <c r="E36" s="98">
        <v>132390.0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60" t="s">
        <v>257</v>
      </c>
      <c r="C37" s="97">
        <f t="shared" si="1"/>
        <v>2023668</v>
      </c>
      <c r="D37" s="98">
        <v>1849243.0</v>
      </c>
      <c r="E37" s="98">
        <v>128254.0</v>
      </c>
      <c r="F37" s="98">
        <v>46171.0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2624812</v>
      </c>
      <c r="D38" s="98">
        <v>2290466.0</v>
      </c>
      <c r="E38" s="98">
        <v>294552.0</v>
      </c>
      <c r="F38" s="98">
        <v>39794.0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372765330</v>
      </c>
      <c r="D40" s="103">
        <f t="shared" si="2"/>
        <v>333560642</v>
      </c>
      <c r="E40" s="103">
        <f t="shared" si="2"/>
        <v>28998051</v>
      </c>
      <c r="F40" s="103">
        <f t="shared" si="2"/>
        <v>10206637</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LOCAL INITIATIVVES SUPPORT CORPORATION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2.1690531E7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3.27894243E8</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4.8883847E7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6.9115829E7</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9342640.0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9707799.0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3501263.0</v>
      </c>
      <c r="E12" s="108">
        <f>D11-D12</f>
        <v>6206536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9.491441E7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7412880.0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7.70662647E8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4.3643225E7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1.16222395E8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1515989183</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3.5505877E7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7.6689196E7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70737.0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250000.0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7.78673668E8</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9.0207319E7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981396797</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2.33943927E8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3.00648459E8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534592386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1515989183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LOCAL INITIATIVVES SUPPORT CORPORATION</v>
      </c>
      <c r="B1" s="2">
        <f>'Revenues 2023'!C1</f>
        <v>2023</v>
      </c>
      <c r="C1" s="174"/>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2023'!C40</f>
        <v>372765330</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2023'!C31</f>
        <v>846865</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371918465</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30993205.42</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2023'!E2+'Balance Sheet 2023'!E3</f>
        <v>349584774</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11.27940041</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2023'!E30</f>
        <v>233943927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2023'!C40</f>
        <v>372765330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31063777.5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7.531084299</v>
      </c>
      <c r="E14" s="149" t="s">
        <v>194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2023'!E13:E15)</f>
        <v>872989937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2023'!C40</f>
        <v>372765330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31063777.5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28.10314802</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39.38254843</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2023'!E2:E7,'Revenues 2023'!F10:F15)</f>
        <v>142788409</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2023'!F44</f>
        <v>373059143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0.382750059</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2023'!C7:C9)</f>
        <v>78221678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2023'!C10:C12)</f>
        <v>24409290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102630968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2023'!C40</f>
        <v>372765330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0.2753232657</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2023'!C10:C11)</f>
        <v>19546598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2023'!C7:C9)</f>
        <v>78221678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0.2498872244</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258</v>
      </c>
      <c r="D41" s="74">
        <f>'Expenses 2023'!D40</f>
        <v>333560642</v>
      </c>
      <c r="E41" s="164">
        <f t="shared" ref="E41:E44" si="1">D41/$D$44</f>
        <v>0.8948274294</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2023'!E40</f>
        <v>28998051</v>
      </c>
      <c r="E42" s="164">
        <f t="shared" si="1"/>
        <v>0.07779170611</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2023'!F40</f>
        <v>10206637</v>
      </c>
      <c r="E43" s="164">
        <f t="shared" si="1"/>
        <v>0.02738086452</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372765330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2023'!F9</f>
        <v>252201918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2023'!F40</f>
        <v>10206637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24.70960004</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2023'!E2:E10)</f>
        <v>476927090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2023'!E19:E22)</f>
        <v>112265810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4.248195332</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2023'!E25:E26)</f>
        <v>778673668</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2023'!E18</f>
        <v>1515989183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0.5136406491</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LOCAL INITIATIVVES SUPPORT CORPORATION</v>
      </c>
      <c r="B1" s="2" t="s">
        <v>259</v>
      </c>
      <c r="C1" s="138"/>
      <c r="D1" s="138"/>
      <c r="E1" s="138"/>
      <c r="F1" s="139"/>
      <c r="G1" s="139"/>
      <c r="H1" s="139"/>
      <c r="I1" s="43"/>
      <c r="J1" s="43"/>
      <c r="K1" s="43"/>
      <c r="L1" s="43"/>
      <c r="M1" s="43"/>
      <c r="N1" s="43"/>
      <c r="O1" s="43"/>
      <c r="P1" s="43"/>
      <c r="Q1" s="43"/>
      <c r="R1" s="43"/>
      <c r="S1" s="43"/>
      <c r="T1" s="43"/>
      <c r="U1" s="43"/>
      <c r="V1" s="43"/>
      <c r="W1" s="43"/>
      <c r="X1" s="43"/>
      <c r="Y1" s="43"/>
    </row>
    <row r="2">
      <c r="A2" s="140" t="s">
        <v>187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260</v>
      </c>
      <c r="E4" s="45" t="s">
        <v>261</v>
      </c>
      <c r="F4" s="45" t="s">
        <v>262</v>
      </c>
      <c r="G4" s="59" t="s">
        <v>263</v>
      </c>
      <c r="H4" s="59"/>
      <c r="I4" s="43"/>
      <c r="J4" s="43"/>
      <c r="K4" s="43"/>
      <c r="L4" s="43"/>
      <c r="M4" s="43"/>
      <c r="N4" s="43"/>
      <c r="O4" s="43"/>
      <c r="P4" s="43"/>
      <c r="Q4" s="43"/>
      <c r="R4" s="43"/>
      <c r="S4" s="43"/>
      <c r="T4" s="43"/>
      <c r="U4" s="43"/>
      <c r="V4" s="43"/>
      <c r="W4" s="43"/>
      <c r="X4" s="43"/>
      <c r="Y4" s="43"/>
    </row>
    <row r="5">
      <c r="A5" s="138"/>
      <c r="B5" s="49"/>
      <c r="C5" s="147" t="s">
        <v>187</v>
      </c>
      <c r="D5" s="175">
        <f>'Ratios 2021'!D8</f>
        <v>13.17949704</v>
      </c>
      <c r="E5" s="175">
        <f>'Ratios 2022'!D8</f>
        <v>15.95083305</v>
      </c>
      <c r="F5" s="175">
        <f>'Ratios 2023'!D8</f>
        <v>11.27940041</v>
      </c>
      <c r="G5" s="175">
        <f>average(D5:F5)</f>
        <v>13.46991017</v>
      </c>
      <c r="H5" s="149" t="s">
        <v>194</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195</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196</v>
      </c>
      <c r="C8" s="70"/>
      <c r="D8" s="70"/>
      <c r="E8" s="176"/>
      <c r="F8" s="176"/>
      <c r="G8" s="176"/>
      <c r="H8" s="176"/>
      <c r="I8" s="43"/>
      <c r="J8" s="43"/>
      <c r="K8" s="43"/>
      <c r="L8" s="43"/>
      <c r="M8" s="43"/>
      <c r="N8" s="43"/>
      <c r="O8" s="43"/>
      <c r="P8" s="43"/>
      <c r="Q8" s="43"/>
      <c r="R8" s="43"/>
      <c r="S8" s="43"/>
      <c r="T8" s="43"/>
      <c r="U8" s="43"/>
      <c r="V8" s="43"/>
      <c r="W8" s="43"/>
      <c r="X8" s="43"/>
      <c r="Y8" s="43"/>
    </row>
    <row r="9">
      <c r="A9" s="138"/>
      <c r="B9" s="49"/>
      <c r="C9" s="45"/>
      <c r="D9" s="45" t="s">
        <v>260</v>
      </c>
      <c r="E9" s="45" t="s">
        <v>261</v>
      </c>
      <c r="F9" s="45" t="s">
        <v>262</v>
      </c>
      <c r="G9" s="59" t="s">
        <v>263</v>
      </c>
      <c r="H9" s="59"/>
      <c r="I9" s="43"/>
      <c r="J9" s="43"/>
      <c r="K9" s="43"/>
      <c r="L9" s="43"/>
      <c r="M9" s="43"/>
      <c r="N9" s="43"/>
      <c r="O9" s="43"/>
      <c r="P9" s="43"/>
      <c r="Q9" s="43"/>
      <c r="R9" s="43"/>
      <c r="S9" s="43"/>
      <c r="T9" s="43"/>
      <c r="U9" s="43"/>
      <c r="V9" s="43"/>
      <c r="W9" s="43"/>
      <c r="X9" s="43"/>
      <c r="Y9" s="43"/>
    </row>
    <row r="10">
      <c r="A10" s="138"/>
      <c r="B10" s="49"/>
      <c r="C10" s="147" t="s">
        <v>195</v>
      </c>
      <c r="D10" s="148">
        <f>'Ratios 2021'!D14</f>
        <v>10.50039059</v>
      </c>
      <c r="E10" s="148">
        <f>'Ratios 2022'!D14</f>
        <v>10.40131763</v>
      </c>
      <c r="F10" s="148">
        <f>'Ratios 2023'!D14</f>
        <v>7.531084299</v>
      </c>
      <c r="G10" s="175">
        <f>average(D10:F10)</f>
        <v>9.477597506</v>
      </c>
      <c r="H10" s="149" t="s">
        <v>194</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200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260</v>
      </c>
      <c r="E14" s="45" t="s">
        <v>261</v>
      </c>
      <c r="F14" s="45" t="s">
        <v>262</v>
      </c>
      <c r="G14" s="59" t="s">
        <v>263</v>
      </c>
      <c r="H14" s="59"/>
      <c r="I14" s="43"/>
      <c r="J14" s="43"/>
      <c r="K14" s="43"/>
      <c r="L14" s="43"/>
      <c r="M14" s="43"/>
      <c r="N14" s="43"/>
      <c r="O14" s="43"/>
      <c r="P14" s="43"/>
      <c r="Q14" s="43"/>
      <c r="R14" s="43"/>
      <c r="S14" s="43"/>
      <c r="T14" s="43"/>
      <c r="U14" s="43"/>
      <c r="V14" s="43"/>
      <c r="W14" s="43"/>
      <c r="X14" s="43"/>
      <c r="Y14" s="43"/>
    </row>
    <row r="15">
      <c r="A15" s="138"/>
      <c r="B15" s="49"/>
      <c r="C15" s="147" t="s">
        <v>203</v>
      </c>
      <c r="D15" s="178">
        <f>'Ratios 2021'!D20</f>
        <v>32.17571402</v>
      </c>
      <c r="E15" s="178">
        <f>'Ratios 2022'!D20</f>
        <v>31.42926119</v>
      </c>
      <c r="F15" s="178">
        <f>'Ratios 2023'!D20</f>
        <v>28.10314802</v>
      </c>
      <c r="G15" s="175">
        <f>average(D15:F15)</f>
        <v>30.56937441</v>
      </c>
      <c r="H15" s="149" t="s">
        <v>194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260</v>
      </c>
      <c r="E19" s="45" t="s">
        <v>261</v>
      </c>
      <c r="F19" s="45" t="s">
        <v>262</v>
      </c>
      <c r="G19" s="59" t="s">
        <v>263</v>
      </c>
      <c r="H19" s="59"/>
      <c r="I19" s="43"/>
      <c r="J19" s="43"/>
      <c r="K19" s="43"/>
      <c r="L19" s="43"/>
      <c r="M19" s="43"/>
      <c r="N19" s="43"/>
      <c r="O19" s="43"/>
      <c r="P19" s="43"/>
      <c r="Q19" s="43"/>
      <c r="R19" s="43"/>
      <c r="S19" s="43"/>
      <c r="T19" s="43"/>
      <c r="U19" s="43"/>
      <c r="V19" s="43"/>
      <c r="W19" s="43"/>
      <c r="X19" s="43"/>
      <c r="Y19" s="43"/>
    </row>
    <row r="20">
      <c r="A20" s="138"/>
      <c r="B20" s="49"/>
      <c r="C20" s="147" t="s">
        <v>205</v>
      </c>
      <c r="D20" s="162">
        <f>'Ratios 2021'!D26</f>
        <v>0.4972173557</v>
      </c>
      <c r="E20" s="162">
        <f>'Ratios 2022'!D26</f>
        <v>0.3570621747</v>
      </c>
      <c r="F20" s="162">
        <f>'Ratios 2023'!D26</f>
        <v>0.382750059</v>
      </c>
      <c r="G20" s="179">
        <f>average(D20:F20)</f>
        <v>0.4123431965</v>
      </c>
      <c r="H20" s="149" t="s">
        <v>209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210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260</v>
      </c>
      <c r="E24" s="45" t="s">
        <v>261</v>
      </c>
      <c r="F24" s="45" t="s">
        <v>262</v>
      </c>
      <c r="G24" s="59" t="s">
        <v>263</v>
      </c>
      <c r="H24" s="59"/>
      <c r="I24" s="43"/>
      <c r="J24" s="43"/>
      <c r="K24" s="43"/>
      <c r="L24" s="43"/>
      <c r="M24" s="43"/>
      <c r="N24" s="43"/>
      <c r="O24" s="43"/>
      <c r="P24" s="43"/>
      <c r="Q24" s="43"/>
      <c r="R24" s="43"/>
      <c r="S24" s="43"/>
      <c r="T24" s="43"/>
      <c r="U24" s="43"/>
      <c r="V24" s="43"/>
      <c r="W24" s="43"/>
      <c r="X24" s="43"/>
      <c r="Y24" s="43"/>
    </row>
    <row r="25">
      <c r="A25" s="138"/>
      <c r="B25" s="49"/>
      <c r="C25" s="147" t="s">
        <v>215</v>
      </c>
      <c r="D25" s="162">
        <f>'Ratios 2021'!D33</f>
        <v>0.3311545385</v>
      </c>
      <c r="E25" s="162">
        <f>'Ratios 2022'!D33</f>
        <v>0.3336849041</v>
      </c>
      <c r="F25" s="162">
        <f>'Ratios 2023'!D33</f>
        <v>0.2753232657</v>
      </c>
      <c r="G25" s="179">
        <f>average(D25:F25)</f>
        <v>0.3133875694</v>
      </c>
      <c r="H25" s="149" t="s">
        <v>216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260</v>
      </c>
      <c r="E29" s="45" t="s">
        <v>261</v>
      </c>
      <c r="F29" s="45" t="s">
        <v>262</v>
      </c>
      <c r="G29" s="59" t="s">
        <v>263</v>
      </c>
      <c r="H29" s="59"/>
      <c r="I29" s="43"/>
      <c r="J29" s="43"/>
      <c r="K29" s="43"/>
      <c r="L29" s="43"/>
      <c r="M29" s="43"/>
      <c r="N29" s="43"/>
      <c r="O29" s="43"/>
      <c r="P29" s="43"/>
      <c r="Q29" s="43"/>
      <c r="R29" s="43"/>
      <c r="S29" s="43"/>
      <c r="T29" s="43"/>
      <c r="U29" s="43"/>
      <c r="V29" s="43"/>
      <c r="W29" s="43"/>
      <c r="X29" s="43"/>
      <c r="Y29" s="43"/>
    </row>
    <row r="30">
      <c r="A30" s="138"/>
      <c r="B30" s="49"/>
      <c r="C30" s="147" t="s">
        <v>217</v>
      </c>
      <c r="D30" s="162">
        <f>'Ratios 2021'!D38</f>
        <v>0.2450803544</v>
      </c>
      <c r="E30" s="162">
        <f>'Ratios 2022'!D38</f>
        <v>0.2154729965</v>
      </c>
      <c r="F30" s="162">
        <f>'Ratios 2023'!D38</f>
        <v>0.2498872244</v>
      </c>
      <c r="G30" s="179">
        <f>average(D30:F30)</f>
        <v>0.2368135251</v>
      </c>
      <c r="H30" s="149" t="s">
        <v>220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260</v>
      </c>
      <c r="E34" s="45" t="s">
        <v>261</v>
      </c>
      <c r="F34" s="45" t="s">
        <v>262</v>
      </c>
      <c r="G34" s="59" t="s">
        <v>263</v>
      </c>
      <c r="H34" s="59"/>
      <c r="I34" s="43"/>
      <c r="J34" s="43"/>
      <c r="K34" s="43"/>
      <c r="L34" s="43"/>
      <c r="M34" s="43"/>
      <c r="N34" s="43"/>
      <c r="O34" s="43"/>
      <c r="P34" s="43"/>
      <c r="Q34" s="43"/>
      <c r="R34" s="43"/>
      <c r="S34" s="43"/>
      <c r="T34" s="43"/>
      <c r="U34" s="43"/>
      <c r="V34" s="43"/>
      <c r="W34" s="43"/>
      <c r="X34" s="43"/>
      <c r="Y34" s="43"/>
    </row>
    <row r="35">
      <c r="A35" s="138"/>
      <c r="B35" s="49"/>
      <c r="C35" s="147" t="s">
        <v>264</v>
      </c>
      <c r="D35" s="162">
        <f>'Ratios 2021'!E41</f>
        <v>0.8140008376</v>
      </c>
      <c r="E35" s="162">
        <f>'Ratios 2022'!E41</f>
        <v>0.8463365671</v>
      </c>
      <c r="F35" s="162">
        <f>'Ratios 2023'!E41</f>
        <v>0.8948274294</v>
      </c>
      <c r="G35" s="179">
        <f t="shared" ref="G35:G37" si="1">average(D35:F35)</f>
        <v>0.8517216113</v>
      </c>
      <c r="H35" s="179"/>
      <c r="I35" s="43"/>
      <c r="J35" s="43"/>
      <c r="K35" s="43"/>
      <c r="L35" s="43"/>
      <c r="M35" s="43"/>
      <c r="N35" s="43"/>
      <c r="O35" s="43"/>
      <c r="P35" s="43"/>
      <c r="Q35" s="43"/>
      <c r="R35" s="43"/>
      <c r="S35" s="43"/>
      <c r="T35" s="43"/>
      <c r="U35" s="43"/>
      <c r="V35" s="43"/>
      <c r="W35" s="43"/>
      <c r="X35" s="43"/>
      <c r="Y35" s="43"/>
    </row>
    <row r="36">
      <c r="A36" s="138"/>
      <c r="B36" s="52"/>
      <c r="C36" s="147" t="s">
        <v>224</v>
      </c>
      <c r="D36" s="162">
        <f>'Ratios 2021'!E42</f>
        <v>0.1515713694</v>
      </c>
      <c r="E36" s="162">
        <f>'Ratios 2022'!E42</f>
        <v>0.1206160806</v>
      </c>
      <c r="F36" s="162">
        <f>'Ratios 2023'!E42</f>
        <v>0.07779170611</v>
      </c>
      <c r="G36" s="179">
        <f t="shared" si="1"/>
        <v>0.1166597187</v>
      </c>
      <c r="H36" s="179"/>
      <c r="I36" s="43"/>
      <c r="J36" s="43"/>
      <c r="K36" s="43"/>
      <c r="L36" s="43"/>
      <c r="M36" s="43"/>
      <c r="N36" s="43"/>
      <c r="O36" s="43"/>
      <c r="P36" s="43"/>
      <c r="Q36" s="43"/>
      <c r="R36" s="43"/>
      <c r="S36" s="43"/>
      <c r="T36" s="43"/>
      <c r="U36" s="43"/>
      <c r="V36" s="43"/>
      <c r="W36" s="43"/>
      <c r="X36" s="43"/>
      <c r="Y36" s="43"/>
    </row>
    <row r="37">
      <c r="A37" s="138"/>
      <c r="B37" s="180"/>
      <c r="C37" s="147" t="s">
        <v>225</v>
      </c>
      <c r="D37" s="162">
        <f>'Ratios 2021'!E43</f>
        <v>0.03442779305</v>
      </c>
      <c r="E37" s="162">
        <f>'Ratios 2022'!E43</f>
        <v>0.03304735228</v>
      </c>
      <c r="F37" s="162">
        <f>'Ratios 2023'!E43</f>
        <v>0.02738086452</v>
      </c>
      <c r="G37" s="179">
        <f t="shared" si="1"/>
        <v>0.03161866995</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260</v>
      </c>
      <c r="E41" s="45" t="s">
        <v>261</v>
      </c>
      <c r="F41" s="45" t="s">
        <v>262</v>
      </c>
      <c r="G41" s="59" t="s">
        <v>263</v>
      </c>
      <c r="H41" s="59"/>
      <c r="I41" s="43"/>
      <c r="J41" s="43"/>
      <c r="K41" s="43"/>
      <c r="L41" s="43"/>
      <c r="M41" s="43"/>
      <c r="N41" s="43"/>
      <c r="O41" s="43"/>
      <c r="P41" s="43"/>
      <c r="Q41" s="43"/>
      <c r="R41" s="43"/>
      <c r="S41" s="43"/>
      <c r="T41" s="43"/>
      <c r="U41" s="43"/>
      <c r="V41" s="43"/>
      <c r="W41" s="43"/>
      <c r="X41" s="43"/>
      <c r="Y41" s="43"/>
    </row>
    <row r="42">
      <c r="A42" s="138"/>
      <c r="B42" s="49"/>
      <c r="C42" s="147" t="s">
        <v>230</v>
      </c>
      <c r="D42" s="165">
        <f>'Ratios 2021'!D49</f>
        <v>26.54916538</v>
      </c>
      <c r="E42" s="165">
        <f>'Ratios 2022'!D49</f>
        <v>17.92919436</v>
      </c>
      <c r="F42" s="165">
        <f>'Ratios 2023'!D49</f>
        <v>24.70960004</v>
      </c>
      <c r="G42" s="181">
        <f>average(D42:F42)</f>
        <v>23.06265326</v>
      </c>
      <c r="H42" s="149" t="s">
        <v>231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260</v>
      </c>
      <c r="E46" s="45" t="s">
        <v>261</v>
      </c>
      <c r="F46" s="45" t="s">
        <v>262</v>
      </c>
      <c r="G46" s="59" t="s">
        <v>263</v>
      </c>
      <c r="H46" s="59"/>
      <c r="I46" s="43"/>
      <c r="J46" s="43"/>
      <c r="K46" s="43"/>
      <c r="L46" s="43"/>
      <c r="M46" s="43"/>
      <c r="N46" s="43"/>
      <c r="O46" s="43"/>
      <c r="P46" s="43"/>
      <c r="Q46" s="43"/>
      <c r="R46" s="43"/>
      <c r="S46" s="43"/>
      <c r="T46" s="43"/>
      <c r="U46" s="43"/>
      <c r="V46" s="43"/>
      <c r="W46" s="43"/>
      <c r="X46" s="43"/>
      <c r="Y46" s="43"/>
    </row>
    <row r="47">
      <c r="A47" s="138"/>
      <c r="B47" s="49"/>
      <c r="C47" s="147" t="s">
        <v>236</v>
      </c>
      <c r="D47" s="148">
        <f>'Ratios 2021'!D54</f>
        <v>5.02047953</v>
      </c>
      <c r="E47" s="148">
        <f>'Ratios 2022'!D54</f>
        <v>4.910356617</v>
      </c>
      <c r="F47" s="148">
        <f>'Ratios 2023'!D54</f>
        <v>4.248195332</v>
      </c>
      <c r="G47" s="175">
        <f>average(D47:F47)</f>
        <v>4.726343826</v>
      </c>
      <c r="H47" s="149" t="s">
        <v>237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260</v>
      </c>
      <c r="E51" s="45" t="s">
        <v>261</v>
      </c>
      <c r="F51" s="45" t="s">
        <v>262</v>
      </c>
      <c r="G51" s="59" t="s">
        <v>263</v>
      </c>
      <c r="H51" s="59"/>
      <c r="I51" s="43"/>
      <c r="J51" s="43"/>
      <c r="K51" s="43"/>
      <c r="L51" s="43"/>
      <c r="M51" s="43"/>
      <c r="N51" s="43"/>
      <c r="O51" s="43"/>
      <c r="P51" s="43"/>
      <c r="Q51" s="43"/>
      <c r="R51" s="43"/>
      <c r="S51" s="43"/>
      <c r="T51" s="43"/>
      <c r="U51" s="43"/>
      <c r="V51" s="43"/>
      <c r="W51" s="43"/>
      <c r="X51" s="43"/>
      <c r="Y51" s="43"/>
    </row>
    <row r="52">
      <c r="A52" s="138"/>
      <c r="B52" s="49"/>
      <c r="C52" s="147" t="s">
        <v>242</v>
      </c>
      <c r="D52" s="182">
        <f>'Ratios 2021'!D59</f>
        <v>0.4471061592</v>
      </c>
      <c r="E52" s="182">
        <f>'Ratios 2022'!D59</f>
        <v>0.4626143749</v>
      </c>
      <c r="F52" s="182">
        <f>'Ratios 2023'!D59</f>
        <v>0.5136406491</v>
      </c>
      <c r="G52" s="183">
        <f>average(D52:F52)</f>
        <v>0.4744537277</v>
      </c>
      <c r="H52" s="149" t="s">
        <v>243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LOCAL INITIATIVVES SUPPORT CORPORATION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LOCAL INITIATIVVES SUPPORT CORPORATION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6790000.0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946732.0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1.536515E7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4.9481669E7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1.71132265E8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243715816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3.7495428E7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3.0072567E7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1.7645148E7</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6976457.0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3627312.0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3305957.0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99122869</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1868276.0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6850.0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69594.0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-62744</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-62744</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8340852.0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8105431.0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235421</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235421</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4914.0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764387.0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-759473</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59826.0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59826</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344179991</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LOCAL INITIATIVVES SUPPORT CORPORATION</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91716867</v>
      </c>
      <c r="D3" s="98">
        <v>9.1716867E7</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24537638</v>
      </c>
      <c r="D4" s="98">
        <v>2.4537638E7</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10620424</v>
      </c>
      <c r="D7" s="98">
        <v>5908542.0</v>
      </c>
      <c r="E7" s="98">
        <v>3814265.0</v>
      </c>
      <c r="F7" s="98">
        <v>897617.0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115</v>
      </c>
      <c r="C9" s="97">
        <f t="shared" si="1"/>
        <v>57054319</v>
      </c>
      <c r="D9" s="98">
        <v>3.1893333E7</v>
      </c>
      <c r="E9" s="98">
        <v>2.0450828E7</v>
      </c>
      <c r="F9" s="98">
        <v>4710158.0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2689319</v>
      </c>
      <c r="D10" s="98">
        <v>1449543.0</v>
      </c>
      <c r="E10" s="98">
        <v>978105.0</v>
      </c>
      <c r="F10" s="98">
        <v>261671.0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13896431</v>
      </c>
      <c r="D11" s="98">
        <v>7490177.0</v>
      </c>
      <c r="E11" s="98">
        <v>5054133.0</v>
      </c>
      <c r="F11" s="98">
        <v>1352121.0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4038219</v>
      </c>
      <c r="D12" s="98">
        <v>2176600.0</v>
      </c>
      <c r="E12" s="98">
        <v>1468701.0</v>
      </c>
      <c r="F12" s="98">
        <v>392918.0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25069241</v>
      </c>
      <c r="D14" s="98">
        <v>2.183411E7</v>
      </c>
      <c r="E14" s="98">
        <v>3235131.0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1151839</v>
      </c>
      <c r="D15" s="98">
        <v>1038096.0</v>
      </c>
      <c r="E15" s="98">
        <v>89736.0</v>
      </c>
      <c r="F15" s="98">
        <v>24007.0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408119</v>
      </c>
      <c r="D16" s="98">
        <v>0.0</v>
      </c>
      <c r="E16" s="98">
        <v>408119.0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96000</v>
      </c>
      <c r="D17" s="98">
        <v>51744.0</v>
      </c>
      <c r="E17" s="98">
        <v>34915.0</v>
      </c>
      <c r="F17" s="98">
        <v>9341.0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56545</v>
      </c>
      <c r="D18" s="98">
        <v>0.0</v>
      </c>
      <c r="E18" s="98">
        <v>0.0</v>
      </c>
      <c r="F18" s="98">
        <v>56545.0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752730</v>
      </c>
      <c r="D19" s="98">
        <v>0.0</v>
      </c>
      <c r="E19" s="98">
        <v>752730.0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395220</v>
      </c>
      <c r="D20" s="98">
        <v>281685.0</v>
      </c>
      <c r="E20" s="98">
        <v>97020.0</v>
      </c>
      <c r="F20" s="98">
        <v>16515.0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179047</v>
      </c>
      <c r="D21" s="98">
        <v>134141.0</v>
      </c>
      <c r="E21" s="98">
        <v>39510.0</v>
      </c>
      <c r="F21" s="98">
        <v>5396.0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3498124</v>
      </c>
      <c r="D22" s="98">
        <v>1885489.0</v>
      </c>
      <c r="E22" s="98">
        <v>1272268.0</v>
      </c>
      <c r="F22" s="98">
        <v>340367.0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1818035</v>
      </c>
      <c r="D23" s="98">
        <v>1081744.0</v>
      </c>
      <c r="E23" s="98">
        <v>591933.0</v>
      </c>
      <c r="F23" s="98">
        <v>144358.0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6483747</v>
      </c>
      <c r="D25" s="98">
        <v>3570987.0</v>
      </c>
      <c r="E25" s="98">
        <v>2306256.0</v>
      </c>
      <c r="F25" s="98">
        <v>606504.0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243424</v>
      </c>
      <c r="D26" s="98">
        <v>131206.0</v>
      </c>
      <c r="E26" s="98">
        <v>88533.0</v>
      </c>
      <c r="F26" s="98">
        <v>23685.0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275759</v>
      </c>
      <c r="D28" s="98">
        <v>148634.0</v>
      </c>
      <c r="E28" s="98">
        <v>100294.0</v>
      </c>
      <c r="F28" s="98">
        <v>26831.0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14131608</v>
      </c>
      <c r="D29" s="98">
        <v>1.4131608E7</v>
      </c>
      <c r="E29" s="98">
        <v>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851276</v>
      </c>
      <c r="D31" s="98">
        <v>458838.0</v>
      </c>
      <c r="E31" s="98">
        <v>309609.0</v>
      </c>
      <c r="F31" s="98">
        <v>82829.0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798520</v>
      </c>
      <c r="D32" s="98">
        <v>430402.0</v>
      </c>
      <c r="E32" s="98">
        <v>290422.0</v>
      </c>
      <c r="F32" s="98">
        <v>77696.0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101" t="s">
        <v>140</v>
      </c>
      <c r="C34" s="97">
        <f t="shared" si="1"/>
        <v>2300120</v>
      </c>
      <c r="D34" s="98">
        <v>2300120.0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7">
        <f t="shared" si="1"/>
        <v>1716082</v>
      </c>
      <c r="D35" s="98">
        <v>1514684.0</v>
      </c>
      <c r="E35" s="98">
        <v>158890.0</v>
      </c>
      <c r="F35" s="98">
        <v>42508.0</v>
      </c>
      <c r="G35" s="43"/>
      <c r="H35" s="43"/>
      <c r="I35" s="43"/>
      <c r="J35" s="43"/>
      <c r="K35" s="43"/>
      <c r="L35" s="43"/>
      <c r="M35" s="43"/>
      <c r="N35" s="43"/>
      <c r="O35" s="43"/>
      <c r="P35" s="43"/>
      <c r="Q35" s="43"/>
      <c r="R35" s="43"/>
      <c r="S35" s="43"/>
      <c r="T35" s="43"/>
      <c r="U35" s="43"/>
      <c r="V35" s="43"/>
      <c r="W35" s="43"/>
      <c r="X35" s="43"/>
      <c r="Y35" s="43"/>
      <c r="Z35" s="43"/>
    </row>
    <row r="36">
      <c r="A36" s="45" t="s">
        <v>50</v>
      </c>
      <c r="B36" s="102" t="s">
        <v>142</v>
      </c>
      <c r="C36" s="97">
        <f t="shared" si="1"/>
        <v>1350033</v>
      </c>
      <c r="D36" s="98">
        <v>1350033.0</v>
      </c>
      <c r="E36" s="98">
        <v>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2" t="s">
        <v>143</v>
      </c>
      <c r="C37" s="97">
        <f t="shared" si="1"/>
        <v>115879</v>
      </c>
      <c r="D37" s="98">
        <v>115879.0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394426</v>
      </c>
      <c r="D38" s="98">
        <v>1412262.0</v>
      </c>
      <c r="E38" s="98">
        <v>-1126561.0</v>
      </c>
      <c r="F38" s="98">
        <v>108725.0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266638991</v>
      </c>
      <c r="D40" s="103">
        <f t="shared" si="2"/>
        <v>217044362</v>
      </c>
      <c r="E40" s="103">
        <f t="shared" si="2"/>
        <v>40414837</v>
      </c>
      <c r="F40" s="103">
        <f t="shared" si="2"/>
        <v>9179792</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LOCAL INITIATIVVES SUPPORT CORPORATION</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2.1325395E7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2.70586972E8</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5.1417231E7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2.1422121E7</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5187667.0</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7326870.0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2344508.0</v>
      </c>
      <c r="E12" s="108">
        <f>D11-D12</f>
        <v>4982362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1.5424739E8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1.9621643E7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5.41072627E8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2400000.0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1.62605089E8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1254868497</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2.4056691E7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4.9547128E7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82247.0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5.61059434E8</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7.4114119E7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708859619</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2.33317796E8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3.12691082E8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546008878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1254868497</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LOCAL INITIATIVVES SUPPORT CORPORATION</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2021'!C40</f>
        <v>266638991</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2021'!C31</f>
        <v>851276</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265787715</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22148976.25</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2021'!E2+'Balance Sheet 2021'!E3</f>
        <v>291912367</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13.17949704</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2021'!E30</f>
        <v>233317796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2021'!C40</f>
        <v>266638991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22219915.92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10.50039059</v>
      </c>
      <c r="E14" s="149" t="s">
        <v>194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2021'!E13:E15)</f>
        <v>714941660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2021'!C40</f>
        <v>266638991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22219915.92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32.17571402</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45.35521106</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2021'!E2:E7,'Revenues 2021'!F10:F15)</f>
        <v>171132265</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2021'!F44</f>
        <v>344179991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0.4972173557</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2021'!C7:C9)</f>
        <v>67674743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2021'!C10:C12)</f>
        <v>20623969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88298712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2021'!C40</f>
        <v>266638991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0.3311545385</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2021'!C10:C11)</f>
        <v>16585750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2021'!C7:C9)</f>
        <v>67674743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0.2450803544</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223</v>
      </c>
      <c r="D41" s="74">
        <f>'Expenses 2021'!D40</f>
        <v>217044362</v>
      </c>
      <c r="E41" s="164">
        <f t="shared" ref="E41:E44" si="1">D41/$D$44</f>
        <v>0.8140008376</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2021'!E40</f>
        <v>40414837</v>
      </c>
      <c r="E42" s="164">
        <f t="shared" si="1"/>
        <v>0.1515713694</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2021'!F40</f>
        <v>9179792</v>
      </c>
      <c r="E43" s="164">
        <f t="shared" si="1"/>
        <v>0.03442779305</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266638991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2021'!F9</f>
        <v>243715816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2021'!F40</f>
        <v>9179792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26.54916538</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2021'!E2:E10)</f>
        <v>369939386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2021'!E19:E22)</f>
        <v>73686066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5.02047953</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2021'!E25:E26)</f>
        <v>561059434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2021'!E18</f>
        <v>1254868497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0.4471061592</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LOCAL INITIATIVVES SUPPORT CORPORATION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1444458.0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1.4739E7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4.7912769E7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1.03609154E8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167705381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3.8608164E7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3.594583E7</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67</v>
      </c>
      <c r="D12" s="61"/>
      <c r="E12" s="61"/>
      <c r="F12" s="62">
        <v>2.0563096E7</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66</v>
      </c>
      <c r="D13" s="61"/>
      <c r="E13" s="61"/>
      <c r="F13" s="62">
        <v>1.7543131E7</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1575566.0</v>
      </c>
      <c r="G14" s="171"/>
      <c r="H14" s="43"/>
      <c r="J14" s="171"/>
      <c r="K14" s="43"/>
      <c r="L14" s="43"/>
      <c r="M14" s="43"/>
      <c r="N14" s="43"/>
      <c r="O14" s="43"/>
      <c r="P14" s="43"/>
      <c r="Q14" s="43"/>
      <c r="R14" s="43"/>
      <c r="S14" s="43"/>
      <c r="T14" s="43"/>
      <c r="U14" s="43"/>
      <c r="V14" s="43"/>
      <c r="W14" s="43"/>
      <c r="X14" s="43"/>
      <c r="Y14" s="43"/>
      <c r="Z14" s="43"/>
    </row>
    <row r="15">
      <c r="A15" s="52"/>
      <c r="B15" s="45" t="s">
        <v>56</v>
      </c>
      <c r="C15" s="173" t="s">
        <v>244</v>
      </c>
      <c r="D15" s="61"/>
      <c r="E15" s="61"/>
      <c r="F15" s="62">
        <v>2257802.0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116493589</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3967210.0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3850.0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3850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3850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245</v>
      </c>
      <c r="D26" s="50">
        <v>9.194153E7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9.0680382E7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1261148</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1261148</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87388.0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1134230.0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-1046842</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c r="D39" s="73"/>
      <c r="E39" s="48">
        <v>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1786848.0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1786848</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290171184</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LOCAL INITIATIVVES SUPPORT CORPORATION</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102220422</v>
      </c>
      <c r="D3" s="98">
        <v>1.02220422E8</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3978300</v>
      </c>
      <c r="D4" s="98">
        <v>3978300.0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11627816</v>
      </c>
      <c r="D7" s="98">
        <v>7828255.0</v>
      </c>
      <c r="E7" s="98">
        <v>2871630.0</v>
      </c>
      <c r="F7" s="98">
        <v>927931.0</v>
      </c>
      <c r="G7" s="43"/>
      <c r="H7" s="43"/>
      <c r="I7" s="43"/>
      <c r="J7" s="43"/>
      <c r="K7" s="43"/>
      <c r="L7" s="43"/>
      <c r="M7" s="43"/>
      <c r="N7" s="43"/>
      <c r="O7" s="43"/>
      <c r="P7" s="43"/>
      <c r="Q7" s="43"/>
      <c r="R7" s="43"/>
      <c r="S7" s="43"/>
      <c r="T7" s="43"/>
      <c r="U7" s="43"/>
      <c r="V7" s="43"/>
      <c r="W7" s="43"/>
      <c r="X7" s="43"/>
      <c r="Y7" s="43"/>
      <c r="Z7" s="43"/>
    </row>
    <row r="8">
      <c r="A8" s="79">
        <v>6.0</v>
      </c>
      <c r="B8" s="95" t="s">
        <v>114</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62454822</v>
      </c>
      <c r="D9" s="98">
        <v>4.220691E7</v>
      </c>
      <c r="E9" s="98">
        <v>1.5387213E7</v>
      </c>
      <c r="F9" s="98">
        <v>4860699.0</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3699935</v>
      </c>
      <c r="D10" s="98">
        <v>2441957.0</v>
      </c>
      <c r="E10" s="98">
        <v>924984.0</v>
      </c>
      <c r="F10" s="98">
        <v>332994.0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12262873</v>
      </c>
      <c r="D11" s="98">
        <v>8093496.0</v>
      </c>
      <c r="E11" s="98">
        <v>3065718.0</v>
      </c>
      <c r="F11" s="98">
        <v>1103659.0</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4401107</v>
      </c>
      <c r="D12" s="98">
        <v>2904730.0</v>
      </c>
      <c r="E12" s="98">
        <v>1100277.0</v>
      </c>
      <c r="F12" s="98">
        <v>396100.0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27235434</v>
      </c>
      <c r="D14" s="98">
        <v>2.4978066E7</v>
      </c>
      <c r="E14" s="98">
        <v>2257368.0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1596641</v>
      </c>
      <c r="D15" s="98">
        <v>886557.0</v>
      </c>
      <c r="E15" s="98">
        <v>710084.0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440882</v>
      </c>
      <c r="D16" s="98">
        <v>0.0</v>
      </c>
      <c r="E16" s="98">
        <v>440882.0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60000</v>
      </c>
      <c r="D17" s="98">
        <v>39600.0</v>
      </c>
      <c r="E17" s="98">
        <v>15000.0</v>
      </c>
      <c r="F17" s="98">
        <v>5400.0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115445</v>
      </c>
      <c r="D18" s="98">
        <v>0.0</v>
      </c>
      <c r="E18" s="98">
        <v>0.0</v>
      </c>
      <c r="F18" s="98">
        <v>115445.0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761946</v>
      </c>
      <c r="D19" s="98">
        <v>0.0</v>
      </c>
      <c r="E19" s="98">
        <v>761946.0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2660575</v>
      </c>
      <c r="D20" s="98">
        <v>1108627.0</v>
      </c>
      <c r="E20" s="98">
        <v>1531004.0</v>
      </c>
      <c r="F20" s="98">
        <v>20944.0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51443</v>
      </c>
      <c r="D21" s="98">
        <v>33952.0</v>
      </c>
      <c r="E21" s="98">
        <v>12861.0</v>
      </c>
      <c r="F21" s="98">
        <v>4630.0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4341069</v>
      </c>
      <c r="D22" s="98">
        <v>2687433.0</v>
      </c>
      <c r="E22" s="98">
        <v>1299464.0</v>
      </c>
      <c r="F22" s="98">
        <v>354172.0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1441041</v>
      </c>
      <c r="D23" s="98">
        <v>951087.0</v>
      </c>
      <c r="E23" s="98">
        <v>360260.0</v>
      </c>
      <c r="F23" s="98">
        <v>129694.0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6317281</v>
      </c>
      <c r="D25" s="98">
        <v>4183254.0</v>
      </c>
      <c r="E25" s="98">
        <v>1570665.0</v>
      </c>
      <c r="F25" s="98">
        <v>563362.0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1568972</v>
      </c>
      <c r="D26" s="98">
        <v>1067677.0</v>
      </c>
      <c r="E26" s="98">
        <v>378788.0</v>
      </c>
      <c r="F26" s="98">
        <v>122507.0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775565</v>
      </c>
      <c r="D28" s="98">
        <v>537634.0</v>
      </c>
      <c r="E28" s="98">
        <v>179565.0</v>
      </c>
      <c r="F28" s="98">
        <v>58366.0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15256492</v>
      </c>
      <c r="D29" s="98">
        <v>1.52112E7</v>
      </c>
      <c r="E29" s="98">
        <v>45292.0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877999</v>
      </c>
      <c r="D31" s="98">
        <v>580768.0</v>
      </c>
      <c r="E31" s="98">
        <v>224056.0</v>
      </c>
      <c r="F31" s="98">
        <v>73175.0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1236479</v>
      </c>
      <c r="D32" s="98">
        <v>725216.0</v>
      </c>
      <c r="E32" s="98">
        <v>412370.0</v>
      </c>
      <c r="F32" s="98">
        <v>98893.0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140</v>
      </c>
      <c r="C34" s="97">
        <f t="shared" si="1"/>
        <v>8198395</v>
      </c>
      <c r="D34" s="98">
        <v>8198395.0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7">
        <f t="shared" si="1"/>
        <v>3103307</v>
      </c>
      <c r="D35" s="98">
        <v>3103307.0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60" t="s">
        <v>141</v>
      </c>
      <c r="C36" s="97">
        <f t="shared" si="1"/>
        <v>2273728</v>
      </c>
      <c r="D36" s="98">
        <v>2094874.0</v>
      </c>
      <c r="E36" s="98">
        <v>131510.0</v>
      </c>
      <c r="F36" s="98">
        <v>47344.0</v>
      </c>
      <c r="G36" s="43"/>
      <c r="H36" s="43"/>
      <c r="I36" s="43"/>
      <c r="J36" s="43"/>
      <c r="K36" s="43"/>
      <c r="L36" s="43"/>
      <c r="M36" s="43"/>
      <c r="N36" s="43"/>
      <c r="O36" s="43"/>
      <c r="P36" s="43"/>
      <c r="Q36" s="43"/>
      <c r="R36" s="43"/>
      <c r="S36" s="43"/>
      <c r="T36" s="43"/>
      <c r="U36" s="43"/>
      <c r="V36" s="43"/>
      <c r="W36" s="43"/>
      <c r="X36" s="43"/>
      <c r="Y36" s="43"/>
      <c r="Z36" s="43"/>
    </row>
    <row r="37">
      <c r="A37" s="45" t="s">
        <v>52</v>
      </c>
      <c r="B37" s="60"/>
      <c r="C37" s="97">
        <f t="shared" si="1"/>
        <v>0</v>
      </c>
      <c r="D37" s="98">
        <v>0.0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4083163</v>
      </c>
      <c r="D38" s="98">
        <v>3486343.0</v>
      </c>
      <c r="E38" s="98">
        <v>458375.0</v>
      </c>
      <c r="F38" s="98">
        <v>138445.0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283041132</v>
      </c>
      <c r="D40" s="103">
        <f t="shared" si="2"/>
        <v>239548060</v>
      </c>
      <c r="E40" s="103">
        <f t="shared" si="2"/>
        <v>34139312</v>
      </c>
      <c r="F40" s="103">
        <f t="shared" si="2"/>
        <v>9353760</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LOCAL INITIATIVVES SUPPORT CORPORATION</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2.2179879E7</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3.5288154E8</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4.2748781E7</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4.9560886E7</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1.143328E7</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8656707.0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2827609.0</v>
      </c>
      <c r="E12" s="108">
        <f>D11-D12</f>
        <v>5829098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9.7453108E7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1.3215428E7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6.30645936E8</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4.8500955E7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1.08697824E8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1383146715</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3.6930751E7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6.0455056E7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123275.0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250000.0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6.39863553E8</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9.702774E7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834650375</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2.45333393E8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3.03162947E8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548496340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1383146715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