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<sst xmlns="http://schemas.openxmlformats.org/spreadsheetml/2006/main" count="862" uniqueCount="248">
  <si>
    <t>PEACEWORKS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</si>
  <si>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</si>
  <si>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</si>
  <si>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</si>
  <si>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</si>
  <si>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</si>
  <si>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</si>
  <si>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</si>
  <si>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</si>
  <si>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</si>
  <si>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</si>
  <si>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</si>
  <si>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</si>
  <si>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</si>
  <si>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</si>
  <si>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</si>
  <si>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</si>
  <si>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</si>
  <si>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</si>
  <si>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</si>
  <si>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</si>
  <si>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</si>
  <si>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</si>
  <si>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</si>
  <si>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</si>
  <si>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</si>
  <si>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</si>
  <si>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</si>
  <si>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</si>
  <si>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</si>
  <si>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</si>
  <si>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</si>
  <si>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</si>
  <si>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</si>
  <si>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</si>
  <si>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</si>
  <si>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</si>
  <si>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</si>
  <si>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</si>
  <si>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</si>
  <si>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</si>
  <si>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</si>
  <si>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</si>
  <si>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</si>
  <si>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</si>
  <si>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</si>
  <si>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</si>
  <si>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</si>
  <si>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</si>
  <si>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</si>
  <si>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</si>
  <si>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</si>
  <si>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</si>
  <si>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</si>
  <si>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</si>
  <si>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</si>
  <si>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</si>
  <si>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</si>
  <si>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</si>
  <si>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</si>
  <si>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</si>
  <si>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</si>
  <si>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</si>
  <si>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</si>
  <si>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EVENT INCOME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</si>
  <si>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</si>
  <si>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</si>
  <si>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</si>
  <si>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</si>
  <si>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</si>
  <si>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</si>
  <si>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</si>
  <si>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</si>
  <si>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</si>
  <si>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</si>
  <si>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</si>
  <si>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</si>
  <si>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</si>
  <si>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</si>
  <si>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</si>
  <si>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</si>
  <si>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</si>
  <si>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</si>
  <si>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</si>
  <si>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</si>
  <si>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</si>
  <si>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</si>
  <si>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</si>
  <si>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</si>
  <si>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</si>
  <si>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</si>
  <si>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</si>
  <si>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</si>
  <si>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</si>
  <si>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</si>
  <si>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</si>
  <si>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</si>
  <si>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</si>
  <si>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</si>
  <si>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</si>
  <si>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</si>
  <si>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</si>
  <si>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</si>
  <si>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</si>
  <si>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</si>
  <si>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</si>
  <si>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</si>
  <si>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</si>
  <si>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</si>
  <si>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</si>
  <si>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</si>
  <si>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</si>
  <si>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</si>
  <si>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</si>
  <si>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</si>
  <si>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</si>
  <si>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</si>
  <si>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</si>
  <si>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</si>
  <si>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</si>
  <si>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</si>
  <si>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</si>
  <si>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</si>
  <si>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</si>
  <si>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</si>
  <si>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</si>
  <si>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</si>
  <si>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</si>
  <si>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</si>
  <si>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</si>
  <si>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</si>
  <si>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</si>
  <si>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</si>
  <si>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</si>
  <si>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</si>
  <si>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DUES AND SUBSCRIPTION</t>
  </si>
  <si>
    <t>MISCELLANEOUS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</si>
  <si>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</si>
  <si>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</si>
  <si>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</si>
  <si>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</si>
  <si>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</si>
  <si>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</si>
  <si>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</si>
  <si>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</si>
  <si>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</si>
  <si>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</si>
  <si>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</si>
  <si>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</si>
  <si>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</si>
  <si>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</si>
  <si>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</si>
  <si>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</si>
  <si>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</si>
  <si>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</si>
  <si>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</si>
  <si>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</si>
  <si>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</si>
  <si>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</si>
  <si>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</si>
  <si>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</si>
  <si>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</si>
  <si>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</si>
  <si>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</si>
  <si>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</si>
  <si>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</si>
  <si>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</si>
  <si>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</si>
  <si>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</si>
  <si>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</si>
  <si>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</si>
  <si>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</si>
  <si>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</si>
  <si>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</si>
  <si>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</si>
  <si>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</si>
  <si>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</si>
  <si>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</si>
  <si>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</si>
  <si>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</si>
  <si>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</si>
  <si>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</si>
  <si>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</si>
  <si>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</si>
  <si>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</si>
  <si>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</si>
  <si>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</si>
  <si>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</si>
  <si>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</si>
  <si>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</si>
  <si>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</si>
  <si>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</si>
  <si>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</si>
  <si>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</si>
  <si>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</si>
  <si>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</si>
  <si>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</si>
  <si>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</si>
  <si>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</si>
  <si>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</si>
  <si>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</si>
  <si>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</si>
  <si>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</si>
  <si>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</si>
  <si>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</si>
  <si>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</si>
  <si>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</si>
  <si>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</si>
  <si>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</si>
  <si>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</si>
  <si>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</si>
  <si>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</si>
  <si>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</si>
  <si>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</si>
  <si>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</si>
  <si>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</si>
  <si>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</si>
  <si>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</si>
  <si>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</si>
  <si>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</si>
  <si>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</si>
  <si>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</si>
  <si>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</si>
  <si>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</si>
  <si>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</si>
  <si>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</si>
  <si>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</si>
  <si>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</si>
  <si>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</si>
  <si>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</si>
  <si>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</si>
  <si>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</si>
  <si>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</si>
  <si>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</si>
  <si>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</si>
  <si>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</si>
  <si>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</si>
  <si>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</si>
  <si>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ERC TAX CREDIT</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</si>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</sst>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PEACEWORKS FOUNDATION</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2023'!C40</f>
        <v>2223470</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2223470</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185289.1667</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2023'!E2+'Balance Sheet 2023'!E3</f>
        <v>198953</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1.073743293</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2023'!E30</f>
        <v>5225902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2023'!C40</f>
        <v>2223470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185289.1667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28.20403423</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2023'!E13:E15)</f>
        <v>5024582</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2023'!C40</f>
        <v>2223470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185289.1667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27.11751631</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28.19125961</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2023'!E2:E7,'Revenues 2023'!F10:F15)</f>
        <v>1039865</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2023'!F44</f>
        <v>991155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1.049144685</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2023'!C7:C9)</f>
        <v>776098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2023'!C10:C12)</f>
        <v>72859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848957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2023'!C40</f>
        <v>2223470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0.3818162602</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2023'!C10:C11)</f>
        <v>23823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2023'!C7:C9)</f>
        <v>776098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0.03069586573</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239</v>
      </c>
      <c r="D41" s="75">
        <f>'Expenses 2023'!D40</f>
        <v>1643790</v>
      </c>
      <c r="E41" s="164">
        <f t="shared" ref="E41:E44" si="1">D41/$D$44</f>
        <v>0.7392903884</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2023'!E40</f>
        <v>301624</v>
      </c>
      <c r="E42" s="164">
        <f t="shared" si="1"/>
        <v>0.1356546299</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2023'!F40</f>
        <v>278056</v>
      </c>
      <c r="E43" s="164">
        <f t="shared" si="1"/>
        <v>0.1250549816</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2223470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2023'!F9</f>
        <v>1039865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2023'!F40</f>
        <v>278056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3.739768248</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2023'!E2:E10)</f>
        <v>247335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2023'!E19:E22)</f>
        <v>18759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13.18487126</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2023'!E18</f>
        <v>5279561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PEACEWORKS FOUNDATION</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1626855.0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56016.0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1626855</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207868.0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240</v>
      </c>
      <c r="D26" s="50">
        <v>999638.0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1034010.0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-34372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-34372</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30.0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30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1800381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PEACEWORKS FOUNDATION</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350000</v>
      </c>
      <c r="D3" s="99">
        <v>350000.0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1122597</v>
      </c>
      <c r="D5" s="99">
        <v>1122597.0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251303</v>
      </c>
      <c r="D7" s="99">
        <v>125651.0</v>
      </c>
      <c r="E7" s="99">
        <v>62826.0</v>
      </c>
      <c r="F7" s="99">
        <v>62826.0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282951</v>
      </c>
      <c r="D9" s="99">
        <v>214293.0</v>
      </c>
      <c r="E9" s="99">
        <v>34329.0</v>
      </c>
      <c r="F9" s="99">
        <v>34329.0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7774</v>
      </c>
      <c r="D10" s="99">
        <v>6278.0</v>
      </c>
      <c r="E10" s="99">
        <v>748.0</v>
      </c>
      <c r="F10" s="99">
        <v>748.0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28354</v>
      </c>
      <c r="D11" s="99">
        <v>21812.0</v>
      </c>
      <c r="E11" s="99">
        <v>3271.0</v>
      </c>
      <c r="F11" s="99">
        <v>3271.0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32633</v>
      </c>
      <c r="D12" s="99">
        <v>21057.0</v>
      </c>
      <c r="E12" s="99">
        <v>5788.0</v>
      </c>
      <c r="F12" s="99">
        <v>5788.0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28700</v>
      </c>
      <c r="D16" s="99">
        <v>0.0</v>
      </c>
      <c r="E16" s="99">
        <v>28700.0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30000</v>
      </c>
      <c r="D19" s="99">
        <v>0.0</v>
      </c>
      <c r="E19" s="99">
        <v>30000.0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327220</v>
      </c>
      <c r="D20" s="99">
        <v>309076.0</v>
      </c>
      <c r="E20" s="99">
        <v>9823.0</v>
      </c>
      <c r="F20" s="99">
        <v>8321.0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23457</v>
      </c>
      <c r="D22" s="99">
        <v>12137.0</v>
      </c>
      <c r="E22" s="99">
        <v>8705.0</v>
      </c>
      <c r="F22" s="99">
        <v>2615.0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10342</v>
      </c>
      <c r="D23" s="99">
        <v>5990.0</v>
      </c>
      <c r="E23" s="99">
        <v>2176.0</v>
      </c>
      <c r="F23" s="99">
        <v>2176.0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73502</v>
      </c>
      <c r="D26" s="99">
        <v>54842.0</v>
      </c>
      <c r="E26" s="99">
        <v>9321.0</v>
      </c>
      <c r="F26" s="99">
        <v>9339.0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10052</v>
      </c>
      <c r="D28" s="99">
        <v>8284.0</v>
      </c>
      <c r="E28" s="99">
        <v>884.0</v>
      </c>
      <c r="F28" s="99">
        <v>884.0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10154</v>
      </c>
      <c r="D32" s="99">
        <v>0.0</v>
      </c>
      <c r="E32" s="99">
        <v>10154.0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2589039</v>
      </c>
      <c r="D40" s="103">
        <f t="shared" si="2"/>
        <v>2252017</v>
      </c>
      <c r="E40" s="103">
        <f t="shared" si="2"/>
        <v>206725</v>
      </c>
      <c r="F40" s="103">
        <f t="shared" si="2"/>
        <v>130297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PEACEWORKS FOUNDATION</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138305.0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149627.0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2350.0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10522.0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76593.0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76593.0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4536534.0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7644.0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4844982</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90664.0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90664</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4486888.0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267430.0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4754318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4844982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PEACEWORKS FOUNDATION</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2024'!C40</f>
        <v>2589039</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2589039</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215753.25</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2024'!E2+'Balance Sheet 2024'!E3</f>
        <v>287932</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1.334543049</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2024'!E30</f>
        <v>4486888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2024'!C40</f>
        <v>2589039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215753.25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20.79638661</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2024'!E13:E15)</f>
        <v>4536534</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2024'!C40</f>
        <v>2589039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215753.25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21.02649207</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22.36103512</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2024'!E2:E7,'Revenues 2024'!F10:F15)</f>
        <v>1626855</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2024'!F44</f>
        <v>1800381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0.9036170677</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2024'!C7:C9)</f>
        <v>534254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2024'!C10:C12)</f>
        <v>68761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603015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2024'!C40</f>
        <v>2589039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0.2329107441</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2024'!C10:C11)</f>
        <v>36128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2024'!C7:C9)</f>
        <v>534254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0.06762326534</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241</v>
      </c>
      <c r="D41" s="75">
        <f>'Expenses 2024'!D40</f>
        <v>2252017</v>
      </c>
      <c r="E41" s="164">
        <f t="shared" ref="E41:E44" si="1">D41/$D$44</f>
        <v>0.8698273761</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2024'!E40</f>
        <v>206725</v>
      </c>
      <c r="E42" s="164">
        <f t="shared" si="1"/>
        <v>0.07984622866</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2024'!F40</f>
        <v>130297</v>
      </c>
      <c r="E43" s="164">
        <f t="shared" si="1"/>
        <v>0.05032639524</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2589039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2024'!F9</f>
        <v>1626855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2024'!F40</f>
        <v>130297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12.48574411</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2024'!E2:E10)</f>
        <v>300804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2024'!E19:E22)</f>
        <v>90664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3.317788758</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2024'!E18</f>
        <v>4844982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PEACEWORKS FOUNDATION</v>
      </c>
      <c r="B1" s="2" t="s">
        <v>242</v>
      </c>
      <c r="C1" s="138"/>
      <c r="D1" s="138"/>
      <c r="E1" s="138"/>
      <c r="F1" s="139"/>
      <c r="G1" s="139"/>
      <c r="H1" s="139"/>
      <c r="I1" s="43"/>
      <c r="J1" s="43"/>
      <c r="K1" s="43"/>
      <c r="L1" s="43"/>
      <c r="M1" s="43"/>
      <c r="N1" s="43"/>
      <c r="O1" s="43"/>
      <c r="P1" s="43"/>
      <c r="Q1" s="43"/>
      <c r="R1" s="43"/>
      <c r="S1" s="43"/>
      <c r="T1" s="43"/>
      <c r="U1" s="43"/>
      <c r="V1" s="43"/>
      <c r="W1" s="43"/>
      <c r="X1" s="43"/>
      <c r="Y1" s="43"/>
    </row>
    <row r="2">
      <c r="A2" s="140" t="s">
        <v>180</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181</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243</v>
      </c>
      <c r="E4" s="45" t="s">
        <v>244</v>
      </c>
      <c r="F4" s="45" t="s">
        <v>245</v>
      </c>
      <c r="G4" s="59" t="s">
        <v>246</v>
      </c>
      <c r="H4" s="59"/>
      <c r="I4" s="43"/>
      <c r="J4" s="43"/>
      <c r="K4" s="43"/>
      <c r="L4" s="43"/>
      <c r="M4" s="43"/>
      <c r="N4" s="43"/>
      <c r="O4" s="43"/>
      <c r="P4" s="43"/>
      <c r="Q4" s="43"/>
      <c r="R4" s="43"/>
      <c r="S4" s="43"/>
      <c r="T4" s="43"/>
      <c r="U4" s="43"/>
      <c r="V4" s="43"/>
      <c r="W4" s="43"/>
      <c r="X4" s="43"/>
      <c r="Y4" s="43"/>
    </row>
    <row r="5">
      <c r="A5" s="138"/>
      <c r="B5" s="49"/>
      <c r="C5" s="147" t="s">
        <v>180</v>
      </c>
      <c r="D5" s="176">
        <f>'Ratios 2022'!D8</f>
        <v>0.5404083121</v>
      </c>
      <c r="E5" s="176">
        <f>'Ratios 2023'!D8</f>
        <v>1.073743293</v>
      </c>
      <c r="F5" s="176">
        <f>'Ratios 2024'!D8</f>
        <v>1.334543049</v>
      </c>
      <c r="G5" s="176">
        <f>average(D5:F5)</f>
        <v>0.9828982179</v>
      </c>
      <c r="H5" s="149" t="s">
        <v>187</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188</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189</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243</v>
      </c>
      <c r="E9" s="45" t="s">
        <v>244</v>
      </c>
      <c r="F9" s="45" t="s">
        <v>245</v>
      </c>
      <c r="G9" s="59" t="s">
        <v>246</v>
      </c>
      <c r="H9" s="59"/>
      <c r="I9" s="43"/>
      <c r="J9" s="43"/>
      <c r="K9" s="43"/>
      <c r="L9" s="43"/>
      <c r="M9" s="43"/>
      <c r="N9" s="43"/>
      <c r="O9" s="43"/>
      <c r="P9" s="43"/>
      <c r="Q9" s="43"/>
      <c r="R9" s="43"/>
      <c r="S9" s="43"/>
      <c r="T9" s="43"/>
      <c r="U9" s="43"/>
      <c r="V9" s="43"/>
      <c r="W9" s="43"/>
      <c r="X9" s="43"/>
      <c r="Y9" s="43"/>
    </row>
    <row r="10">
      <c r="A10" s="138"/>
      <c r="B10" s="49"/>
      <c r="C10" s="147" t="s">
        <v>188</v>
      </c>
      <c r="D10" s="148">
        <f>'Ratios 2022'!D14</f>
        <v>21.04657026</v>
      </c>
      <c r="E10" s="148">
        <f>'Ratios 2023'!D14</f>
        <v>28.20403423</v>
      </c>
      <c r="F10" s="148">
        <f>'Ratios 2024'!D14</f>
        <v>20.79638661</v>
      </c>
      <c r="G10" s="176">
        <f>average(D10:F10)</f>
        <v>23.34899704</v>
      </c>
      <c r="H10" s="149" t="s">
        <v>187</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193</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194</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243</v>
      </c>
      <c r="E14" s="45" t="s">
        <v>244</v>
      </c>
      <c r="F14" s="45" t="s">
        <v>245</v>
      </c>
      <c r="G14" s="59" t="s">
        <v>246</v>
      </c>
      <c r="H14" s="59"/>
      <c r="I14" s="43"/>
      <c r="J14" s="43"/>
      <c r="K14" s="43"/>
      <c r="L14" s="43"/>
      <c r="M14" s="43"/>
      <c r="N14" s="43"/>
      <c r="O14" s="43"/>
      <c r="P14" s="43"/>
      <c r="Q14" s="43"/>
      <c r="R14" s="43"/>
      <c r="S14" s="43"/>
      <c r="T14" s="43"/>
      <c r="U14" s="43"/>
      <c r="V14" s="43"/>
      <c r="W14" s="43"/>
      <c r="X14" s="43"/>
      <c r="Y14" s="43"/>
    </row>
    <row r="15">
      <c r="A15" s="138"/>
      <c r="B15" s="49"/>
      <c r="C15" s="147" t="s">
        <v>196</v>
      </c>
      <c r="D15" s="179">
        <f>'Ratios 2022'!D20</f>
        <v>20.73677122</v>
      </c>
      <c r="E15" s="179">
        <f>'Ratios 2023'!D20</f>
        <v>27.11751631</v>
      </c>
      <c r="F15" s="179">
        <f>'Ratios 2024'!D20</f>
        <v>21.02649207</v>
      </c>
      <c r="G15" s="176">
        <f>average(D15:F15)</f>
        <v>22.96025987</v>
      </c>
      <c r="H15" s="149" t="s">
        <v>187</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198</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199</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243</v>
      </c>
      <c r="E19" s="45" t="s">
        <v>244</v>
      </c>
      <c r="F19" s="45" t="s">
        <v>245</v>
      </c>
      <c r="G19" s="59" t="s">
        <v>246</v>
      </c>
      <c r="H19" s="59"/>
      <c r="I19" s="43"/>
      <c r="J19" s="43"/>
      <c r="K19" s="43"/>
      <c r="L19" s="43"/>
      <c r="M19" s="43"/>
      <c r="N19" s="43"/>
      <c r="O19" s="43"/>
      <c r="P19" s="43"/>
      <c r="Q19" s="43"/>
      <c r="R19" s="43"/>
      <c r="S19" s="43"/>
      <c r="T19" s="43"/>
      <c r="U19" s="43"/>
      <c r="V19" s="43"/>
      <c r="W19" s="43"/>
      <c r="X19" s="43"/>
      <c r="Y19" s="43"/>
    </row>
    <row r="20">
      <c r="A20" s="138"/>
      <c r="B20" s="49"/>
      <c r="C20" s="147" t="s">
        <v>198</v>
      </c>
      <c r="D20" s="162">
        <f>'Ratios 2022'!D26</f>
        <v>0.8874771457</v>
      </c>
      <c r="E20" s="162">
        <f>'Ratios 2023'!D26</f>
        <v>1.049144685</v>
      </c>
      <c r="F20" s="162">
        <f>'Ratios 2024'!D26</f>
        <v>0.9036170677</v>
      </c>
      <c r="G20" s="180">
        <f>average(D20:F20)</f>
        <v>0.9467462994</v>
      </c>
      <c r="H20" s="149" t="s">
        <v>202</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203</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204</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243</v>
      </c>
      <c r="E24" s="45" t="s">
        <v>244</v>
      </c>
      <c r="F24" s="45" t="s">
        <v>245</v>
      </c>
      <c r="G24" s="59" t="s">
        <v>246</v>
      </c>
      <c r="H24" s="59"/>
      <c r="I24" s="43"/>
      <c r="J24" s="43"/>
      <c r="K24" s="43"/>
      <c r="L24" s="43"/>
      <c r="M24" s="43"/>
      <c r="N24" s="43"/>
      <c r="O24" s="43"/>
      <c r="P24" s="43"/>
      <c r="Q24" s="43"/>
      <c r="R24" s="43"/>
      <c r="S24" s="43"/>
      <c r="T24" s="43"/>
      <c r="U24" s="43"/>
      <c r="V24" s="43"/>
      <c r="W24" s="43"/>
      <c r="X24" s="43"/>
      <c r="Y24" s="43"/>
    </row>
    <row r="25">
      <c r="A25" s="138"/>
      <c r="B25" s="49"/>
      <c r="C25" s="147" t="s">
        <v>208</v>
      </c>
      <c r="D25" s="162">
        <f>'Ratios 2022'!D33</f>
        <v>0.2813806807</v>
      </c>
      <c r="E25" s="162">
        <f>'Ratios 2023'!D33</f>
        <v>0.3818162602</v>
      </c>
      <c r="F25" s="162">
        <f>'Ratios 2024'!D33</f>
        <v>0.2329107441</v>
      </c>
      <c r="G25" s="180">
        <f>average(D25:F25)</f>
        <v>0.2987025617</v>
      </c>
      <c r="H25" s="149" t="s">
        <v>209</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210</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211</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243</v>
      </c>
      <c r="E29" s="45" t="s">
        <v>244</v>
      </c>
      <c r="F29" s="45" t="s">
        <v>245</v>
      </c>
      <c r="G29" s="59" t="s">
        <v>246</v>
      </c>
      <c r="H29" s="59"/>
      <c r="I29" s="43"/>
      <c r="J29" s="43"/>
      <c r="K29" s="43"/>
      <c r="L29" s="43"/>
      <c r="M29" s="43"/>
      <c r="N29" s="43"/>
      <c r="O29" s="43"/>
      <c r="P29" s="43"/>
      <c r="Q29" s="43"/>
      <c r="R29" s="43"/>
      <c r="S29" s="43"/>
      <c r="T29" s="43"/>
      <c r="U29" s="43"/>
      <c r="V29" s="43"/>
      <c r="W29" s="43"/>
      <c r="X29" s="43"/>
      <c r="Y29" s="43"/>
    </row>
    <row r="30">
      <c r="A30" s="138"/>
      <c r="B30" s="49"/>
      <c r="C30" s="147" t="s">
        <v>210</v>
      </c>
      <c r="D30" s="162">
        <f>'Ratios 2022'!D38</f>
        <v>0.0661635514</v>
      </c>
      <c r="E30" s="162">
        <f>'Ratios 2023'!D38</f>
        <v>0.03069586573</v>
      </c>
      <c r="F30" s="162">
        <f>'Ratios 2024'!D38</f>
        <v>0.06762326534</v>
      </c>
      <c r="G30" s="180">
        <f>average(D30:F30)</f>
        <v>0.05482756082</v>
      </c>
      <c r="H30" s="149" t="s">
        <v>213</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214</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215</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243</v>
      </c>
      <c r="E34" s="45" t="s">
        <v>244</v>
      </c>
      <c r="F34" s="45" t="s">
        <v>245</v>
      </c>
      <c r="G34" s="59" t="s">
        <v>246</v>
      </c>
      <c r="H34" s="59"/>
      <c r="I34" s="43"/>
      <c r="J34" s="43"/>
      <c r="K34" s="43"/>
      <c r="L34" s="43"/>
      <c r="M34" s="43"/>
      <c r="N34" s="43"/>
      <c r="O34" s="43"/>
      <c r="P34" s="43"/>
      <c r="Q34" s="43"/>
      <c r="R34" s="43"/>
      <c r="S34" s="43"/>
      <c r="T34" s="43"/>
      <c r="U34" s="43"/>
      <c r="V34" s="43"/>
      <c r="W34" s="43"/>
      <c r="X34" s="43"/>
      <c r="Y34" s="43"/>
    </row>
    <row r="35">
      <c r="A35" s="138"/>
      <c r="B35" s="49"/>
      <c r="C35" s="147" t="s">
        <v>247</v>
      </c>
      <c r="D35" s="162">
        <f>'Ratios 2022'!E41</f>
        <v>0.7128950984</v>
      </c>
      <c r="E35" s="162">
        <f>'Ratios 2023'!E41</f>
        <v>0.7392903884</v>
      </c>
      <c r="F35" s="162">
        <f>'Ratios 2024'!E41</f>
        <v>0.8698273761</v>
      </c>
      <c r="G35" s="180">
        <f t="shared" ref="G35:G37" si="1">average(D35:F35)</f>
        <v>0.7740042876</v>
      </c>
      <c r="H35" s="180"/>
      <c r="I35" s="43"/>
      <c r="J35" s="43"/>
      <c r="K35" s="43"/>
      <c r="L35" s="43"/>
      <c r="M35" s="43"/>
      <c r="N35" s="43"/>
      <c r="O35" s="43"/>
      <c r="P35" s="43"/>
      <c r="Q35" s="43"/>
      <c r="R35" s="43"/>
      <c r="S35" s="43"/>
      <c r="T35" s="43"/>
      <c r="U35" s="43"/>
      <c r="V35" s="43"/>
      <c r="W35" s="43"/>
      <c r="X35" s="43"/>
      <c r="Y35" s="43"/>
    </row>
    <row r="36">
      <c r="A36" s="138"/>
      <c r="B36" s="52"/>
      <c r="C36" s="147" t="s">
        <v>217</v>
      </c>
      <c r="D36" s="162">
        <f>'Ratios 2022'!E42</f>
        <v>0.1172280824</v>
      </c>
      <c r="E36" s="162">
        <f>'Ratios 2023'!E42</f>
        <v>0.1356546299</v>
      </c>
      <c r="F36" s="162">
        <f>'Ratios 2024'!E42</f>
        <v>0.07984622866</v>
      </c>
      <c r="G36" s="180">
        <f t="shared" si="1"/>
        <v>0.110909647</v>
      </c>
      <c r="H36" s="180"/>
      <c r="I36" s="43"/>
      <c r="J36" s="43"/>
      <c r="K36" s="43"/>
      <c r="L36" s="43"/>
      <c r="M36" s="43"/>
      <c r="N36" s="43"/>
      <c r="O36" s="43"/>
      <c r="P36" s="43"/>
      <c r="Q36" s="43"/>
      <c r="R36" s="43"/>
      <c r="S36" s="43"/>
      <c r="T36" s="43"/>
      <c r="U36" s="43"/>
      <c r="V36" s="43"/>
      <c r="W36" s="43"/>
      <c r="X36" s="43"/>
      <c r="Y36" s="43"/>
    </row>
    <row r="37">
      <c r="A37" s="138"/>
      <c r="B37" s="181"/>
      <c r="C37" s="147" t="s">
        <v>218</v>
      </c>
      <c r="D37" s="162">
        <f>'Ratios 2022'!E43</f>
        <v>0.1698768192</v>
      </c>
      <c r="E37" s="162">
        <f>'Ratios 2023'!E43</f>
        <v>0.1250549816</v>
      </c>
      <c r="F37" s="162">
        <f>'Ratios 2024'!E43</f>
        <v>0.05032639524</v>
      </c>
      <c r="G37" s="180">
        <f t="shared" si="1"/>
        <v>0.1150860654</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219</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220</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243</v>
      </c>
      <c r="E41" s="45" t="s">
        <v>244</v>
      </c>
      <c r="F41" s="45" t="s">
        <v>245</v>
      </c>
      <c r="G41" s="59" t="s">
        <v>246</v>
      </c>
      <c r="H41" s="59"/>
      <c r="I41" s="43"/>
      <c r="J41" s="43"/>
      <c r="K41" s="43"/>
      <c r="L41" s="43"/>
      <c r="M41" s="43"/>
      <c r="N41" s="43"/>
      <c r="O41" s="43"/>
      <c r="P41" s="43"/>
      <c r="Q41" s="43"/>
      <c r="R41" s="43"/>
      <c r="S41" s="43"/>
      <c r="T41" s="43"/>
      <c r="U41" s="43"/>
      <c r="V41" s="43"/>
      <c r="W41" s="43"/>
      <c r="X41" s="43"/>
      <c r="Y41" s="43"/>
    </row>
    <row r="42">
      <c r="A42" s="138"/>
      <c r="B42" s="49"/>
      <c r="C42" s="147" t="s">
        <v>223</v>
      </c>
      <c r="D42" s="165">
        <f>'Ratios 2022'!D49</f>
        <v>1.556927508</v>
      </c>
      <c r="E42" s="165">
        <f>'Ratios 2023'!D49</f>
        <v>3.739768248</v>
      </c>
      <c r="F42" s="165">
        <f>'Ratios 2024'!D49</f>
        <v>12.48574411</v>
      </c>
      <c r="G42" s="182">
        <f>average(D42:F42)</f>
        <v>5.927479955</v>
      </c>
      <c r="H42" s="149" t="s">
        <v>224</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225</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226</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243</v>
      </c>
      <c r="E46" s="45" t="s">
        <v>244</v>
      </c>
      <c r="F46" s="45" t="s">
        <v>245</v>
      </c>
      <c r="G46" s="59" t="s">
        <v>246</v>
      </c>
      <c r="H46" s="59"/>
      <c r="I46" s="43"/>
      <c r="J46" s="43"/>
      <c r="K46" s="43"/>
      <c r="L46" s="43"/>
      <c r="M46" s="43"/>
      <c r="N46" s="43"/>
      <c r="O46" s="43"/>
      <c r="P46" s="43"/>
      <c r="Q46" s="43"/>
      <c r="R46" s="43"/>
      <c r="S46" s="43"/>
      <c r="T46" s="43"/>
      <c r="U46" s="43"/>
      <c r="V46" s="43"/>
      <c r="W46" s="43"/>
      <c r="X46" s="43"/>
      <c r="Y46" s="43"/>
    </row>
    <row r="47">
      <c r="A47" s="138"/>
      <c r="B47" s="49"/>
      <c r="C47" s="147" t="s">
        <v>229</v>
      </c>
      <c r="D47" s="148">
        <f>'Ratios 2022'!D54</f>
        <v>2.011359013</v>
      </c>
      <c r="E47" s="148">
        <f>'Ratios 2023'!D54</f>
        <v>13.18487126</v>
      </c>
      <c r="F47" s="148">
        <f>'Ratios 2024'!D54</f>
        <v>3.317788758</v>
      </c>
      <c r="G47" s="176">
        <f>average(D47:F47)</f>
        <v>6.171339678</v>
      </c>
      <c r="H47" s="149" t="s">
        <v>230</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231</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232</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243</v>
      </c>
      <c r="E51" s="45" t="s">
        <v>244</v>
      </c>
      <c r="F51" s="45" t="s">
        <v>245</v>
      </c>
      <c r="G51" s="59" t="s">
        <v>246</v>
      </c>
      <c r="H51" s="59"/>
      <c r="I51" s="43"/>
      <c r="J51" s="43"/>
      <c r="K51" s="43"/>
      <c r="L51" s="43"/>
      <c r="M51" s="43"/>
      <c r="N51" s="43"/>
      <c r="O51" s="43"/>
      <c r="P51" s="43"/>
      <c r="Q51" s="43"/>
      <c r="R51" s="43"/>
      <c r="S51" s="43"/>
      <c r="T51" s="43"/>
      <c r="U51" s="43"/>
      <c r="V51" s="43"/>
      <c r="W51" s="43"/>
      <c r="X51" s="43"/>
      <c r="Y51" s="43"/>
    </row>
    <row r="52">
      <c r="A52" s="138"/>
      <c r="B52" s="49"/>
      <c r="C52" s="147" t="s">
        <v>235</v>
      </c>
      <c r="D52" s="183">
        <f>'Ratios 2022'!D59</f>
        <v>0</v>
      </c>
      <c r="E52" s="183">
        <f>'Ratios 2023'!D59</f>
        <v>0</v>
      </c>
      <c r="F52" s="183">
        <f>'Ratios 2024'!D59</f>
        <v>0</v>
      </c>
      <c r="G52" s="184">
        <f>average(D52:F52)</f>
        <v>0</v>
      </c>
      <c r="H52" s="149" t="s">
        <v>236</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PEACEWORKS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PEACEWORKS FOUNDATION</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851876.0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50126.0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851876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119762.0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119762</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192652.0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1565549.0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1772054.0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-206505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-206505</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2100.0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2100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959885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PEACEWORKS FOUNDATION</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1660000</v>
      </c>
      <c r="D5" s="99">
        <v>1660000.0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374768</v>
      </c>
      <c r="D7" s="99">
        <v>148089.0</v>
      </c>
      <c r="E7" s="99">
        <v>89411.0</v>
      </c>
      <c r="F7" s="99">
        <v>137268.0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421471</v>
      </c>
      <c r="D9" s="99">
        <v>162667.0</v>
      </c>
      <c r="E9" s="99">
        <v>101625.0</v>
      </c>
      <c r="F9" s="99">
        <v>157179.0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9906</v>
      </c>
      <c r="D10" s="99">
        <v>3811.0</v>
      </c>
      <c r="E10" s="99">
        <v>2392.0</v>
      </c>
      <c r="F10" s="99">
        <v>3703.0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42776</v>
      </c>
      <c r="D11" s="99">
        <v>16513.0</v>
      </c>
      <c r="E11" s="99">
        <v>10313.0</v>
      </c>
      <c r="F11" s="99">
        <v>15950.0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57371</v>
      </c>
      <c r="D12" s="99">
        <v>27041.0</v>
      </c>
      <c r="E12" s="99">
        <v>12479.0</v>
      </c>
      <c r="F12" s="99">
        <v>17851.0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20293</v>
      </c>
      <c r="D15" s="99">
        <v>20293.0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24920</v>
      </c>
      <c r="D16" s="99">
        <v>0.0</v>
      </c>
      <c r="E16" s="99">
        <v>24920.0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25065</v>
      </c>
      <c r="D19" s="99">
        <v>0.0</v>
      </c>
      <c r="E19" s="99">
        <v>25065.0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270346</v>
      </c>
      <c r="D20" s="99">
        <v>150199.0</v>
      </c>
      <c r="E20" s="99">
        <v>84378.0</v>
      </c>
      <c r="F20" s="99">
        <v>35769.0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523</v>
      </c>
      <c r="D21" s="99">
        <v>0.0</v>
      </c>
      <c r="E21" s="99">
        <v>523.0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31267</v>
      </c>
      <c r="D22" s="99">
        <v>0.0</v>
      </c>
      <c r="E22" s="99">
        <v>10741.0</v>
      </c>
      <c r="F22" s="99">
        <v>20526.0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21923</v>
      </c>
      <c r="D23" s="99">
        <v>21599.0</v>
      </c>
      <c r="E23" s="99">
        <v>324.0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38925</v>
      </c>
      <c r="D26" s="99">
        <v>35588.0</v>
      </c>
      <c r="E26" s="99">
        <v>3337.0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195008</v>
      </c>
      <c r="D28" s="99">
        <v>36515.0</v>
      </c>
      <c r="E28" s="99">
        <v>0.0</v>
      </c>
      <c r="F28" s="99">
        <v>158493.0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6128</v>
      </c>
      <c r="D31" s="99">
        <v>5446.0</v>
      </c>
      <c r="E31" s="99">
        <v>269.0</v>
      </c>
      <c r="F31" s="99">
        <v>413.0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10213</v>
      </c>
      <c r="D32" s="99">
        <v>0.0</v>
      </c>
      <c r="E32" s="99">
        <v>10213.0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7600</v>
      </c>
      <c r="D34" s="99">
        <v>7600.0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2372</v>
      </c>
      <c r="D35" s="99">
        <v>785.0</v>
      </c>
      <c r="E35" s="99">
        <v>1587.0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3220875</v>
      </c>
      <c r="D40" s="103">
        <f t="shared" si="2"/>
        <v>2296146</v>
      </c>
      <c r="E40" s="103">
        <f t="shared" si="2"/>
        <v>377577</v>
      </c>
      <c r="F40" s="103">
        <f t="shared" si="2"/>
        <v>547152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PEACEWORKS FOUNDATION</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98315.0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46458.0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23933.0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5056.0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9153.0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149285.0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149285.0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5565879.0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5512.0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5754306</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90941.0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90941</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5649031.0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14334.0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5663365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5754306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PEACEWORKS FOUNDATION</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2022'!C40</f>
        <v>3220875</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2022'!C31</f>
        <v>6128</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3214747</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267895.5833</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2022'!E2+'Balance Sheet 2022'!E3</f>
        <v>144773</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0.5404083121</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2022'!E30</f>
        <v>5649031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2022'!C40</f>
        <v>3220875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268406.25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21.04657026</v>
      </c>
      <c r="E14" s="149" t="s">
        <v>187</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2022'!E13:E15)</f>
        <v>5565879</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2022'!C40</f>
        <v>3220875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268406.25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20.73677122</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21.27717953</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2022'!E2:E7,'Revenues 2022'!F10:F15)</f>
        <v>851876</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2022'!F44</f>
        <v>959885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0.8874771457</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2022'!C7:C9)</f>
        <v>796239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2022'!C10:C12)</f>
        <v>110053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906292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2022'!C40</f>
        <v>3220875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0.2813806807</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2022'!C10:C11)</f>
        <v>52682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2022'!C7:C9)</f>
        <v>796239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0.0661635514</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216</v>
      </c>
      <c r="D41" s="75">
        <f>'Expenses 2022'!D40</f>
        <v>2296146</v>
      </c>
      <c r="E41" s="164">
        <f t="shared" ref="E41:E44" si="1">D41/$D$44</f>
        <v>0.7128950984</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2022'!E40</f>
        <v>377577</v>
      </c>
      <c r="E42" s="164">
        <f t="shared" si="1"/>
        <v>0.1172280824</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2022'!F40</f>
        <v>547152</v>
      </c>
      <c r="E43" s="164">
        <f t="shared" si="1"/>
        <v>0.1698768192</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3220875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2022'!F9</f>
        <v>851876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2022'!F40</f>
        <v>547152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1.556927508</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2022'!E2:E10)</f>
        <v>182915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2022'!E19:E22)</f>
        <v>90941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2.011359013</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2022'!E18</f>
        <v>5754306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PEACEWORKS FOUNDATION</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1039865.0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73879.0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1039865</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166206.0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237</v>
      </c>
      <c r="D26" s="50">
        <v>1367782.0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1611034.0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-243252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-243252</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238</v>
      </c>
      <c r="D39" s="74"/>
      <c r="E39" s="48">
        <v>27888.0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97</v>
      </c>
      <c r="D40" s="74"/>
      <c r="E40" s="48">
        <v>448.0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28336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991155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PEACEWORKS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1080261</v>
      </c>
      <c r="D5" s="99">
        <v>1080261.0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448243</v>
      </c>
      <c r="D7" s="99">
        <v>107506.0</v>
      </c>
      <c r="E7" s="99">
        <v>173023.0</v>
      </c>
      <c r="F7" s="99">
        <v>167714.0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327855</v>
      </c>
      <c r="D9" s="99">
        <v>255008.0</v>
      </c>
      <c r="E9" s="99">
        <v>10998.0</v>
      </c>
      <c r="F9" s="99">
        <v>61849.0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3789</v>
      </c>
      <c r="D10" s="99">
        <v>2642.0</v>
      </c>
      <c r="E10" s="99">
        <v>826.0</v>
      </c>
      <c r="F10" s="99">
        <v>321.0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20034</v>
      </c>
      <c r="D11" s="99">
        <v>14785.0</v>
      </c>
      <c r="E11" s="99">
        <v>2565.0</v>
      </c>
      <c r="F11" s="99">
        <v>2684.0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49036</v>
      </c>
      <c r="D12" s="99">
        <v>30584.0</v>
      </c>
      <c r="E12" s="99">
        <v>11355.0</v>
      </c>
      <c r="F12" s="99">
        <v>7097.0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25800</v>
      </c>
      <c r="D16" s="99">
        <v>0.0</v>
      </c>
      <c r="E16" s="99">
        <v>25800.0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28750</v>
      </c>
      <c r="D19" s="99">
        <v>0.0</v>
      </c>
      <c r="E19" s="99">
        <v>28750.0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122029</v>
      </c>
      <c r="D20" s="99">
        <v>105870.0</v>
      </c>
      <c r="E20" s="99">
        <v>13497.0</v>
      </c>
      <c r="F20" s="99">
        <v>2662.0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18459</v>
      </c>
      <c r="D22" s="99">
        <v>0.0</v>
      </c>
      <c r="E22" s="99">
        <v>1608.0</v>
      </c>
      <c r="F22" s="99">
        <v>16851.0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20202</v>
      </c>
      <c r="D23" s="99">
        <v>15637.0</v>
      </c>
      <c r="E23" s="99">
        <v>4565.0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48212</v>
      </c>
      <c r="D26" s="99">
        <v>22834.0</v>
      </c>
      <c r="E26" s="99">
        <v>15548.0</v>
      </c>
      <c r="F26" s="99">
        <v>9830.0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9048</v>
      </c>
      <c r="D28" s="99">
        <v>0.0</v>
      </c>
      <c r="E28" s="99">
        <v>0.0</v>
      </c>
      <c r="F28" s="99">
        <v>9048.0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13089</v>
      </c>
      <c r="D32" s="99">
        <v>0.0</v>
      </c>
      <c r="E32" s="99">
        <v>13089.0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8663</v>
      </c>
      <c r="D34" s="99">
        <v>8663.0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2223470</v>
      </c>
      <c r="D40" s="103">
        <f t="shared" si="2"/>
        <v>1643790</v>
      </c>
      <c r="E40" s="103">
        <f t="shared" si="2"/>
        <v>301624</v>
      </c>
      <c r="F40" s="103">
        <f t="shared" si="2"/>
        <v>278056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PEACEWORKS FOUNDATION</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108940.0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90013.0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44950.0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3432.0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149285.0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149285.0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5024582.0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7644.0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5279561</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18759.0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18759</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5225902.0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34900.0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5260802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5279561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