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<sst xmlns="http://schemas.openxmlformats.org/spreadsheetml/2006/main" count="875" uniqueCount="251">
  <si>
    <t>WINDWARD FUND FOR HEARTLAND FUND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</si>
  <si>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</si>
  <si>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</si>
  <si>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</si>
  <si>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</si>
  <si>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</si>
  <si>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</si>
  <si>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</si>
  <si>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</si>
  <si>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</si>
  <si>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</si>
  <si>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</si>
  <si>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</si>
  <si>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</si>
  <si>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</si>
  <si>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</si>
  <si>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</si>
  <si>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</si>
  <si>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</si>
  <si>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</si>
  <si>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</si>
  <si>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</si>
  <si>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</si>
  <si>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</si>
  <si>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</si>
  <si>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</si>
  <si>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</si>
  <si>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</si>
  <si>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</si>
  <si>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</si>
  <si>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</si>
  <si>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</si>
  <si>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</si>
  <si>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</si>
  <si>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</si>
  <si>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</si>
  <si>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</si>
  <si>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</si>
  <si>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</si>
  <si>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</si>
  <si>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</si>
  <si>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</si>
  <si>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</si>
  <si>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</si>
  <si>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</si>
  <si>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</si>
  <si>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</si>
  <si>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</si>
  <si>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</si>
  <si>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</si>
  <si>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</si>
  <si>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</si>
  <si>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</si>
  <si>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</si>
  <si>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</si>
  <si>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</si>
  <si>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</si>
  <si>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</si>
  <si>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</si>
  <si>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</si>
  <si>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</si>
  <si>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</si>
  <si>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</si>
  <si>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</si>
  <si>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CONSULTING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</si>
  <si>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</si>
  <si>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</si>
  <si>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</si>
  <si>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</si>
  <si>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</si>
  <si>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</si>
  <si>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</si>
  <si>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</si>
  <si>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</si>
  <si>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</si>
  <si>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</si>
  <si>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</si>
  <si>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</si>
  <si>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</si>
  <si>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</si>
  <si>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</si>
  <si>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</si>
  <si>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</si>
  <si>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</si>
  <si>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</si>
  <si>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</si>
  <si>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</si>
  <si>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</si>
  <si>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</si>
  <si>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</si>
  <si>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</si>
  <si>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</si>
  <si>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</si>
  <si>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</si>
  <si>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</si>
  <si>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</si>
  <si>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</si>
  <si>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GENERAL ADMIN RETAINER</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</si>
  <si>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</si>
  <si>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</si>
  <si>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</si>
  <si>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</si>
  <si>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</si>
  <si>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</si>
  <si>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</si>
  <si>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</si>
  <si>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</si>
  <si>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</si>
  <si>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</si>
  <si>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</si>
  <si>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</si>
  <si>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</si>
  <si>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</si>
  <si>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</si>
  <si>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</si>
  <si>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</si>
  <si>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</si>
  <si>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</si>
  <si>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</si>
  <si>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</si>
  <si>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</si>
  <si>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</si>
  <si>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</si>
  <si>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</si>
  <si>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</si>
  <si>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</si>
  <si>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</si>
  <si>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</si>
  <si>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</si>
  <si>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</si>
  <si>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</si>
  <si>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</si>
  <si>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</si>
  <si>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</si>
  <si>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</si>
  <si>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</si>
  <si>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DUES/SUBSCRIPTIONS/BOOK</t>
  </si>
  <si>
    <t>HONORARIA &amp; GIFTS</t>
  </si>
  <si>
    <t>LICENSE AND FEES</t>
  </si>
  <si>
    <t>TAXES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</si>
  <si>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</si>
  <si>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</si>
  <si>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</si>
  <si>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</si>
  <si>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</si>
  <si>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</si>
  <si>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</si>
  <si>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</si>
  <si>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</si>
  <si>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</si>
  <si>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</si>
  <si>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</si>
  <si>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</si>
  <si>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</si>
  <si>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</si>
  <si>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</si>
  <si>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</si>
  <si>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</si>
  <si>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</si>
  <si>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</si>
  <si>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</si>
  <si>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</si>
  <si>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</si>
  <si>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</si>
  <si>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</si>
  <si>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</si>
  <si>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</si>
  <si>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</si>
  <si>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</si>
  <si>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</si>
  <si>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</si>
  <si>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</si>
  <si>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</si>
  <si>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</si>
  <si>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</si>
  <si>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</si>
  <si>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</si>
  <si>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</si>
  <si>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</si>
  <si>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</si>
  <si>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</si>
  <si>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</si>
  <si>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</si>
  <si>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</si>
  <si>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</si>
  <si>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</si>
  <si>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</si>
  <si>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</si>
  <si>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</si>
  <si>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</si>
  <si>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</si>
  <si>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</si>
  <si>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</si>
  <si>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</si>
  <si>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</si>
  <si>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</si>
  <si>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</si>
  <si>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</si>
  <si>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</si>
  <si>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</si>
  <si>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</si>
  <si>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</si>
  <si>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</si>
  <si>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</si>
  <si>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</si>
  <si>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</si>
  <si>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</si>
  <si>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</si>
  <si>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</si>
  <si>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</si>
  <si>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</si>
  <si>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</si>
  <si>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</si>
  <si>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</si>
  <si>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</si>
  <si>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</si>
  <si>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</si>
  <si>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</si>
  <si>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</si>
  <si>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</si>
  <si>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</si>
  <si>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</si>
  <si>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</si>
  <si>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</si>
  <si>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</si>
  <si>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</si>
  <si>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</si>
  <si>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</si>
  <si>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</si>
  <si>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</si>
  <si>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</si>
  <si>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</si>
  <si>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</si>
  <si>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</si>
  <si>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</si>
  <si>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</si>
  <si>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</si>
  <si>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</si>
  <si>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</si>
  <si>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</si>
  <si>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</si>
  <si>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LICENSES AND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</si>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</sst>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WINDWARD FUND FOR HEARTLAND FUND</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211847409</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421726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211425683</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17618806.92</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262207896</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14.88227309</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11347269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211847409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17653950.75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0.6427608846</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211847409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17653950.75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14.88227309</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196423379</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212371954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0.924902631</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15399675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3599076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18998751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211847409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0.08968129981</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2543683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15399675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0.1651777067</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242</v>
      </c>
      <c r="D41" s="75">
        <f>'Expenses 2023'!D40</f>
        <v>202242601</v>
      </c>
      <c r="E41" s="164">
        <f t="shared" ref="E41:E44" si="1">D41/$D$44</f>
        <v>0.9546616688</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8687421</v>
      </c>
      <c r="E42" s="164">
        <f t="shared" si="1"/>
        <v>0.04100791717</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917387</v>
      </c>
      <c r="E43" s="164">
        <f t="shared" si="1"/>
        <v>0.004330414067</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211847409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201423379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917387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219.5620594</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352149966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92856060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3.792428475</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355450224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WINDWARD FUND FOR HEARTLAND FUND</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2.95274552E8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47501.0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295274552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746211.0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746211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1.1240751E7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2558959.0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2566868.0</v>
      </c>
      <c r="E27" s="50">
        <v>430694.0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-7909</v>
      </c>
      <c r="E28" s="75">
        <f t="shared" si="2"/>
        <v>-430694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-438603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1232831.0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190012.0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1422843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308245754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WINDWARD FUND FOR HEARTLAND FUND</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138487884</v>
      </c>
      <c r="D3" s="99">
        <v>1.38487884E8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37900173</v>
      </c>
      <c r="D5" s="99">
        <v>3.7900173E7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265150</v>
      </c>
      <c r="D7" s="99">
        <v>33144.0</v>
      </c>
      <c r="E7" s="99">
        <v>232006.0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16830212</v>
      </c>
      <c r="D9" s="99">
        <v>1.59674E7</v>
      </c>
      <c r="E9" s="99">
        <v>217054.0</v>
      </c>
      <c r="F9" s="99">
        <v>645758.0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859334</v>
      </c>
      <c r="D10" s="99">
        <v>810048.0</v>
      </c>
      <c r="E10" s="99">
        <v>16515.0</v>
      </c>
      <c r="F10" s="99">
        <v>32771.0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2149295</v>
      </c>
      <c r="D11" s="99">
        <v>1994802.0</v>
      </c>
      <c r="E11" s="99">
        <v>73919.0</v>
      </c>
      <c r="F11" s="99">
        <v>80574.0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1258142</v>
      </c>
      <c r="D12" s="99">
        <v>1170092.0</v>
      </c>
      <c r="E12" s="99">
        <v>40818.0</v>
      </c>
      <c r="F12" s="99">
        <v>47232.0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9028466</v>
      </c>
      <c r="D13" s="99">
        <v>0.0</v>
      </c>
      <c r="E13" s="99">
        <v>9028466.0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530975</v>
      </c>
      <c r="D14" s="99">
        <v>282286.0</v>
      </c>
      <c r="E14" s="99">
        <v>248689.0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58050</v>
      </c>
      <c r="D15" s="99">
        <v>4725.0</v>
      </c>
      <c r="E15" s="99">
        <v>53325.0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270400</v>
      </c>
      <c r="D16" s="99">
        <v>270400.0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293138</v>
      </c>
      <c r="D17" s="99">
        <v>0.0</v>
      </c>
      <c r="E17" s="99">
        <v>0.0</v>
      </c>
      <c r="F17" s="99">
        <v>293138.0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32595358</v>
      </c>
      <c r="D20" s="99">
        <v>3.2107235E7</v>
      </c>
      <c r="E20" s="99">
        <v>393018.0</v>
      </c>
      <c r="F20" s="99">
        <v>95105.0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1689183</v>
      </c>
      <c r="D21" s="99">
        <v>1670062.0</v>
      </c>
      <c r="E21" s="99">
        <v>19121.0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139244</v>
      </c>
      <c r="D22" s="99">
        <v>125176.0</v>
      </c>
      <c r="E22" s="99">
        <v>14068.0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2257247</v>
      </c>
      <c r="D23" s="99">
        <v>2174002.0</v>
      </c>
      <c r="E23" s="99">
        <v>83245.0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104873</v>
      </c>
      <c r="D25" s="99">
        <v>104873.0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3032945</v>
      </c>
      <c r="D26" s="99">
        <v>2977903.0</v>
      </c>
      <c r="E26" s="99">
        <v>55042.0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2445321</v>
      </c>
      <c r="D28" s="99">
        <v>2437189.0</v>
      </c>
      <c r="E28" s="99">
        <v>8132.0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461760</v>
      </c>
      <c r="D31" s="99">
        <v>461760.0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91109</v>
      </c>
      <c r="D32" s="99">
        <v>239.0</v>
      </c>
      <c r="E32" s="99">
        <v>90870.0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269250</v>
      </c>
      <c r="D34" s="99">
        <v>237744.0</v>
      </c>
      <c r="E34" s="99">
        <v>31506.0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118428</v>
      </c>
      <c r="D35" s="99">
        <v>118428.0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77924</v>
      </c>
      <c r="D36" s="99">
        <v>77060.0</v>
      </c>
      <c r="E36" s="99">
        <v>864.0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241</v>
      </c>
      <c r="C37" s="98">
        <f t="shared" si="1"/>
        <v>49210</v>
      </c>
      <c r="D37" s="99">
        <v>46028.0</v>
      </c>
      <c r="E37" s="99">
        <v>3182.0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56481</v>
      </c>
      <c r="D38" s="99">
        <v>31433.0</v>
      </c>
      <c r="E38" s="99">
        <v>25048.0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251319552</v>
      </c>
      <c r="D40" s="103">
        <f t="shared" si="2"/>
        <v>239490086</v>
      </c>
      <c r="E40" s="103">
        <f t="shared" si="2"/>
        <v>10634888</v>
      </c>
      <c r="F40" s="103">
        <f t="shared" si="2"/>
        <v>1194578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WINDWARD FUND FOR HEARTLAND FUND</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1.5031628E7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3.14087518E8</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1.00043595E8</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281250.0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647033.0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3117927.0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663261.0</v>
      </c>
      <c r="E12" s="108">
        <f>D11-D12</f>
        <v>2454666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183545.0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432729235</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8503427.0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1.04075494E8</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112578921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2.2188001E7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2.97962313E8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320150314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432729235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WINDWARD FUND FOR HEARTLAND FUND</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251319552</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461760</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250857792</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20904816</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329119146</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15.74369973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22188001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251319552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20943296</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1.059432145</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251319552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20943296</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15.74369973</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295274552</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308245754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0.9579192841</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17095362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4266771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21362133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251319552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0.08499988493</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3008629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17095362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0.1759909501</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244</v>
      </c>
      <c r="D41" s="75">
        <f>'Expenses 2024'!D40</f>
        <v>239490086</v>
      </c>
      <c r="E41" s="164">
        <f t="shared" ref="E41:E44" si="1">D41/$D$44</f>
        <v>0.9529305782</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10634888</v>
      </c>
      <c r="E42" s="164">
        <f t="shared" si="1"/>
        <v>0.0423161983</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1194578</v>
      </c>
      <c r="E43" s="164">
        <f t="shared" si="1"/>
        <v>0.004753223498</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251319552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295274552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1194578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247.1789636</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430091024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112578921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3.820351272</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432729235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WINDWARD FUND FOR HEARTLAND FUND</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183</v>
      </c>
      <c r="D5" s="176">
        <f>'Ratios 2022'!D8</f>
        <v>13.27013938</v>
      </c>
      <c r="E5" s="176">
        <f>'Ratios 2023'!D8</f>
        <v>14.88227309</v>
      </c>
      <c r="F5" s="176">
        <f>'Ratios 2024'!D8</f>
        <v>15.74369973</v>
      </c>
      <c r="G5" s="176">
        <f>average(D5:F5)</f>
        <v>14.6320374</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191</v>
      </c>
      <c r="D10" s="148">
        <f>'Ratios 2022'!D14</f>
        <v>0.3083544322</v>
      </c>
      <c r="E10" s="148">
        <f>'Ratios 2023'!D14</f>
        <v>0.6427608846</v>
      </c>
      <c r="F10" s="148">
        <f>'Ratios 2024'!D14</f>
        <v>1.059432145</v>
      </c>
      <c r="G10" s="176">
        <f>average(D10:F10)</f>
        <v>0.6701824872</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0</v>
      </c>
      <c r="E15" s="179">
        <f>'Ratios 2023'!D20</f>
        <v>0</v>
      </c>
      <c r="F15" s="179">
        <f>'Ratios 2024'!D20</f>
        <v>0</v>
      </c>
      <c r="G15" s="176">
        <f>average(D15:F15)</f>
        <v>0</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0.9808029959</v>
      </c>
      <c r="E20" s="162">
        <f>'Ratios 2023'!D26</f>
        <v>0.924902631</v>
      </c>
      <c r="F20" s="162">
        <f>'Ratios 2024'!D26</f>
        <v>0.9579192841</v>
      </c>
      <c r="G20" s="180">
        <f>average(D20:F20)</f>
        <v>0.954541637</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0.0545771364</v>
      </c>
      <c r="E25" s="162">
        <f>'Ratios 2023'!D33</f>
        <v>0.08968129981</v>
      </c>
      <c r="F25" s="162">
        <f>'Ratios 2024'!D33</f>
        <v>0.08499988493</v>
      </c>
      <c r="G25" s="180">
        <f>average(D25:F25)</f>
        <v>0.07641944038</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0.1545156137</v>
      </c>
      <c r="E30" s="162">
        <f>'Ratios 2023'!D38</f>
        <v>0.1651777067</v>
      </c>
      <c r="F30" s="162">
        <f>'Ratios 2024'!D38</f>
        <v>0.1759909501</v>
      </c>
      <c r="G30" s="180">
        <f>average(D30:F30)</f>
        <v>0.1652280901</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0.9649617775</v>
      </c>
      <c r="E35" s="162">
        <f>'Ratios 2023'!E41</f>
        <v>0.9546616688</v>
      </c>
      <c r="F35" s="162">
        <f>'Ratios 2024'!E41</f>
        <v>0.9529305782</v>
      </c>
      <c r="G35" s="180">
        <f t="shared" ref="G35:G37" si="1">average(D35:F35)</f>
        <v>0.9575180081</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0.03402554581</v>
      </c>
      <c r="E36" s="162">
        <f>'Ratios 2023'!E42</f>
        <v>0.04100791717</v>
      </c>
      <c r="F36" s="162">
        <f>'Ratios 2024'!E42</f>
        <v>0.0423161983</v>
      </c>
      <c r="G36" s="180">
        <f t="shared" si="1"/>
        <v>0.03911655376</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0.001012676722</v>
      </c>
      <c r="E37" s="162">
        <f>'Ratios 2023'!E43</f>
        <v>0.004330414067</v>
      </c>
      <c r="F37" s="162">
        <f>'Ratios 2024'!E43</f>
        <v>0.004753223498</v>
      </c>
      <c r="G37" s="180">
        <f t="shared" si="1"/>
        <v>0.003365438096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945.1309106</v>
      </c>
      <c r="E42" s="165">
        <f>'Ratios 2023'!D49</f>
        <v>219.5620594</v>
      </c>
      <c r="F42" s="165">
        <f>'Ratios 2024'!D49</f>
        <v>247.1789636</v>
      </c>
      <c r="G42" s="182">
        <f>average(D42:F42)</f>
        <v>470.6239779</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5.131172482</v>
      </c>
      <c r="E47" s="148">
        <f>'Ratios 2023'!D54</f>
        <v>3.792428475</v>
      </c>
      <c r="F47" s="148">
        <f>'Ratios 2024'!D54</f>
        <v>3.820351272</v>
      </c>
      <c r="G47" s="176">
        <f>average(D47:F47)</f>
        <v>4.247984076</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WINDWARD FUND FOR HEARTLAND FUND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WINDWARD FUND FOR HEARTLAND FUND</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1.94324586E8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1.3934028E7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194324586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88512.0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88512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2568349.0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2.6105305E7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2.5918143E7</v>
      </c>
      <c r="E27" s="50">
        <v>181742.0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187162</v>
      </c>
      <c r="E28" s="75">
        <f t="shared" si="2"/>
        <v>-181742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5420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1122458.0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18726.0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1141184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198128051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WINDWARD FUND FOR HEARTLAND FUND</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143980688</v>
      </c>
      <c r="D3" s="99">
        <v>1.43980688E8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20438273</v>
      </c>
      <c r="D5" s="99">
        <v>2.0438273E7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9039779</v>
      </c>
      <c r="D9" s="99">
        <v>8893773.0</v>
      </c>
      <c r="E9" s="99">
        <v>15243.0</v>
      </c>
      <c r="F9" s="99">
        <v>130763.0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430196</v>
      </c>
      <c r="D10" s="99">
        <v>418621.0</v>
      </c>
      <c r="E10" s="99">
        <v>5420.0</v>
      </c>
      <c r="F10" s="99">
        <v>6155.0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966591</v>
      </c>
      <c r="D11" s="99">
        <v>935428.0</v>
      </c>
      <c r="E11" s="99">
        <v>17410.0</v>
      </c>
      <c r="F11" s="99">
        <v>13753.0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644351</v>
      </c>
      <c r="D12" s="99">
        <v>633849.0</v>
      </c>
      <c r="E12" s="99">
        <v>1183.0</v>
      </c>
      <c r="F12" s="99">
        <v>9319.0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6610165</v>
      </c>
      <c r="D13" s="99">
        <v>0.0</v>
      </c>
      <c r="E13" s="99">
        <v>6610165.0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298326</v>
      </c>
      <c r="D14" s="99">
        <v>262148.0</v>
      </c>
      <c r="E14" s="99">
        <v>36178.0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55238</v>
      </c>
      <c r="D15" s="99">
        <v>9788.0</v>
      </c>
      <c r="E15" s="99">
        <v>45450.0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142134</v>
      </c>
      <c r="D16" s="99">
        <v>142134.0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12262317</v>
      </c>
      <c r="D20" s="99">
        <v>1.2143638E7</v>
      </c>
      <c r="E20" s="99">
        <v>73063.0</v>
      </c>
      <c r="F20" s="99">
        <v>45616.0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3374970</v>
      </c>
      <c r="D21" s="99">
        <v>3374970.0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101797</v>
      </c>
      <c r="D22" s="99">
        <v>89159.0</v>
      </c>
      <c r="E22" s="99">
        <v>12638.0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2629408</v>
      </c>
      <c r="D23" s="99">
        <v>2585131.0</v>
      </c>
      <c r="E23" s="99">
        <v>44277.0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28944</v>
      </c>
      <c r="D25" s="99">
        <v>28944.0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936884</v>
      </c>
      <c r="D26" s="99">
        <v>936884.0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716290</v>
      </c>
      <c r="D28" s="99">
        <v>716290.0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34046</v>
      </c>
      <c r="D31" s="99">
        <v>34046.0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112230</v>
      </c>
      <c r="D32" s="99">
        <v>69738.0</v>
      </c>
      <c r="E32" s="99">
        <v>42492.0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91817</v>
      </c>
      <c r="D34" s="99">
        <v>90814.0</v>
      </c>
      <c r="E34" s="99">
        <v>1003.0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83376</v>
      </c>
      <c r="D35" s="99">
        <v>83376.0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24800</v>
      </c>
      <c r="D36" s="99">
        <v>21731.0</v>
      </c>
      <c r="E36" s="99">
        <v>3069.0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3307</v>
      </c>
      <c r="D37" s="99">
        <v>3129.0</v>
      </c>
      <c r="E37" s="99">
        <v>178.0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26290</v>
      </c>
      <c r="D38" s="99">
        <v>25777.0</v>
      </c>
      <c r="E38" s="99">
        <v>513.0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203032217</v>
      </c>
      <c r="D40" s="103">
        <f t="shared" si="2"/>
        <v>195918329</v>
      </c>
      <c r="E40" s="103">
        <f t="shared" si="2"/>
        <v>6908282</v>
      </c>
      <c r="F40" s="103">
        <f t="shared" si="2"/>
        <v>205606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WINDWARD FUND FOR HEARTLAND FUND</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1.2172712E7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2.1231179E8</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1.0874454E8</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117045.0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231082.0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3620832.0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42398.0</v>
      </c>
      <c r="E12" s="108">
        <f>D11-D12</f>
        <v>3578434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122574.0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337278177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6246357.0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5.8763574E7</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65009931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5217157.0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2.67051089E8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272268246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337278177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WINDWARD FUND FOR HEARTLAND FUND</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203032217</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34046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202998171</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16916514.25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224484502</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13.27013938</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5217157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203032217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16919351.42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0.3083544322</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203032217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16919351.42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13.27013938</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194324586</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198128051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0.9808029959</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9039779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2041138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11080917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203032217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0.0545771364</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1396787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9039779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0.1545156137</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195918329</v>
      </c>
      <c r="E41" s="164">
        <f t="shared" ref="E41:E44" si="1">D41/$D$44</f>
        <v>0.9649617775</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6908282</v>
      </c>
      <c r="E42" s="164">
        <f t="shared" si="1"/>
        <v>0.03402554581</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205606</v>
      </c>
      <c r="E43" s="164">
        <f t="shared" si="1"/>
        <v>0.001012676722</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203032217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194324586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205606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945.1309106</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333577169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65009931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5.131172482</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337278177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WINDWARD FUND FOR HEARTLAND FUND</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5000000.0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1.96423379E8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4019336.0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201423379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279538.0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279538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9540442.0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4067968.0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4019336.0</v>
      </c>
      <c r="E27" s="50">
        <v>47379.0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48632</v>
      </c>
      <c r="E28" s="75">
        <f t="shared" si="2"/>
        <v>-47379</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1253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1054492.0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72850.0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1127342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212371954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WINDWARD FUND FOR HEARTLAND FUND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110295938</v>
      </c>
      <c r="D3" s="99">
        <v>1.10295938E8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42128132</v>
      </c>
      <c r="D5" s="99">
        <v>4.2128132E7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183266</v>
      </c>
      <c r="D7" s="99">
        <v>9163.0</v>
      </c>
      <c r="E7" s="99">
        <v>174103.0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15216409</v>
      </c>
      <c r="D9" s="99">
        <v>1.4742567E7</v>
      </c>
      <c r="E9" s="99">
        <v>74061.0</v>
      </c>
      <c r="F9" s="99">
        <v>399781.0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744452</v>
      </c>
      <c r="D10" s="99">
        <v>722185.0</v>
      </c>
      <c r="E10" s="99">
        <v>2682.0</v>
      </c>
      <c r="F10" s="99">
        <v>19585.0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1799231</v>
      </c>
      <c r="D11" s="99">
        <v>1722603.0</v>
      </c>
      <c r="E11" s="99">
        <v>29931.0</v>
      </c>
      <c r="F11" s="99">
        <v>46697.0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1055393</v>
      </c>
      <c r="D12" s="99">
        <v>1013555.0</v>
      </c>
      <c r="E12" s="99">
        <v>14368.0</v>
      </c>
      <c r="F12" s="99">
        <v>27470.0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7861481</v>
      </c>
      <c r="D14" s="99">
        <v>0.0</v>
      </c>
      <c r="E14" s="99">
        <v>7861481.0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1065403</v>
      </c>
      <c r="D15" s="99">
        <v>960822.0</v>
      </c>
      <c r="E15" s="99">
        <v>104581.0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50845</v>
      </c>
      <c r="D16" s="99">
        <v>0.0</v>
      </c>
      <c r="E16" s="99">
        <v>50845.0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261244</v>
      </c>
      <c r="D17" s="99">
        <v>261244.0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423319</v>
      </c>
      <c r="D18" s="99">
        <v>0.0</v>
      </c>
      <c r="E18" s="99">
        <v>0.0</v>
      </c>
      <c r="F18" s="99">
        <v>423319.0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23021637</v>
      </c>
      <c r="D20" s="99">
        <v>2.2861887E7</v>
      </c>
      <c r="E20" s="99">
        <v>159215.0</v>
      </c>
      <c r="F20" s="99">
        <v>535.0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1903764</v>
      </c>
      <c r="D21" s="99">
        <v>1898764.0</v>
      </c>
      <c r="E21" s="99">
        <v>5000.0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82614</v>
      </c>
      <c r="D22" s="99">
        <v>82266.0</v>
      </c>
      <c r="E22" s="99">
        <v>348.0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1707141</v>
      </c>
      <c r="D23" s="99">
        <v>1637725.0</v>
      </c>
      <c r="E23" s="99">
        <v>69416.0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48689</v>
      </c>
      <c r="D25" s="99">
        <v>48689.0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1661396</v>
      </c>
      <c r="D26" s="99">
        <v>1629159.0</v>
      </c>
      <c r="E26" s="99">
        <v>32237.0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1516606</v>
      </c>
      <c r="D28" s="99">
        <v>1509950.0</v>
      </c>
      <c r="E28" s="99">
        <v>6656.0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421726</v>
      </c>
      <c r="D31" s="99">
        <v>421726.0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71417</v>
      </c>
      <c r="D32" s="99">
        <v>569.0</v>
      </c>
      <c r="E32" s="99">
        <v>70848.0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137</v>
      </c>
      <c r="C34" s="98">
        <f t="shared" si="1"/>
        <v>147950</v>
      </c>
      <c r="D34" s="99">
        <v>147950.0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118986</v>
      </c>
      <c r="D35" s="99">
        <v>90474.0</v>
      </c>
      <c r="E35" s="99">
        <v>28512.0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41729</v>
      </c>
      <c r="D36" s="99">
        <v>40568.0</v>
      </c>
      <c r="E36" s="99">
        <v>1161.0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7781</v>
      </c>
      <c r="D37" s="99">
        <v>6941.0</v>
      </c>
      <c r="E37" s="99">
        <v>840.0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10860</v>
      </c>
      <c r="D38" s="99">
        <v>9724.0</v>
      </c>
      <c r="E38" s="99">
        <v>1136.0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211847409</v>
      </c>
      <c r="D40" s="103">
        <f t="shared" si="2"/>
        <v>202242601</v>
      </c>
      <c r="E40" s="103">
        <f t="shared" si="2"/>
        <v>8687421</v>
      </c>
      <c r="F40" s="103">
        <f t="shared" si="2"/>
        <v>917387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WINDWARD FUND FOR HEARTLAND FUND</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1.8335082E7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2.43872814E8</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8.8975465E7</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149855.0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816750.0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3605553.0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450850.0</v>
      </c>
      <c r="E12" s="108">
        <f>D11-D12</f>
        <v>3154703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145555.0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355450224</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8555989.0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8.4300071E7</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6360.0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92862420</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1.1347269E7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2.51240535E8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262587804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355450224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