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<sst xmlns="http://schemas.openxmlformats.org/spreadsheetml/2006/main" count="872" uniqueCount="252">
  <si>
    <t>COLERIDGE INITIATIVE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</si>
  <si>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</si>
  <si>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</si>
  <si>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</si>
  <si>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</si>
  <si>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</si>
  <si>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</si>
  <si>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</si>
  <si>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</si>
  <si>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</si>
  <si>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</si>
  <si>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</si>
  <si>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</si>
  <si>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</si>
  <si>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</si>
  <si>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</si>
  <si>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</si>
  <si>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</si>
  <si>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</si>
  <si>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</si>
  <si>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</si>
  <si>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</si>
  <si>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</si>
  <si>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</si>
  <si>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</si>
  <si>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</si>
  <si>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</si>
  <si>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</si>
  <si>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</si>
  <si>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</si>
  <si>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</si>
  <si>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</si>
  <si>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</si>
  <si>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</si>
  <si>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</si>
  <si>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</si>
  <si>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</si>
  <si>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</si>
  <si>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</si>
  <si>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</si>
  <si>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</si>
  <si>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</si>
  <si>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</si>
  <si>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</si>
  <si>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</si>
  <si>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</si>
  <si>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</si>
  <si>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</si>
  <si>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</si>
  <si>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</si>
  <si>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</si>
  <si>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</si>
  <si>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</si>
  <si>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</si>
  <si>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</si>
  <si>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</si>
  <si>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</si>
  <si>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</si>
  <si>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</si>
  <si>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</si>
  <si>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</si>
  <si>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</si>
  <si>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</si>
  <si>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</si>
  <si>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RESEARCH</t>
  </si>
  <si>
    <t>ADRF</t>
  </si>
  <si>
    <t>APPLIED DATA ANALYTICS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</si>
  <si>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</si>
  <si>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</si>
  <si>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</si>
  <si>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</si>
  <si>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</si>
  <si>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</si>
  <si>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</si>
  <si>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</si>
  <si>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</si>
  <si>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</si>
  <si>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</si>
  <si>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</si>
  <si>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</si>
  <si>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</si>
  <si>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</si>
  <si>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</si>
  <si>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</si>
  <si>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</si>
  <si>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</si>
  <si>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</si>
  <si>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</si>
  <si>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</si>
  <si>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</si>
  <si>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</si>
  <si>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</si>
  <si>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</si>
  <si>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</si>
  <si>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</si>
  <si>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</si>
  <si>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</si>
  <si>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</si>
  <si>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</si>
  <si>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</si>
  <si>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</si>
  <si>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</si>
  <si>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</si>
  <si>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</si>
  <si>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</si>
  <si>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</si>
  <si>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</si>
  <si>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</si>
  <si>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</si>
  <si>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</si>
  <si>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</si>
  <si>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</si>
  <si>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</si>
  <si>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</si>
  <si>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</si>
  <si>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</si>
  <si>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</si>
  <si>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</si>
  <si>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</si>
  <si>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</si>
  <si>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</si>
  <si>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</si>
  <si>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</si>
  <si>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</si>
  <si>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</si>
  <si>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</si>
  <si>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</si>
  <si>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</si>
  <si>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</si>
  <si>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</si>
  <si>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</si>
  <si>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</si>
  <si>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</si>
  <si>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</si>
  <si>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</si>
  <si>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</si>
  <si>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</si>
  <si>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RECRUITING EXPENSE</t>
  </si>
  <si>
    <t>BAD DEBT</t>
  </si>
  <si>
    <t>SETTLEMENTS AND JUDGEME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</si>
  <si>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</si>
  <si>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</si>
  <si>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</si>
  <si>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</si>
  <si>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</si>
  <si>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</si>
  <si>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</si>
  <si>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</si>
  <si>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</si>
  <si>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</si>
  <si>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</si>
  <si>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</si>
  <si>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</si>
  <si>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</si>
  <si>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</si>
  <si>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</si>
  <si>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</si>
  <si>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</si>
  <si>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</si>
  <si>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</si>
  <si>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</si>
  <si>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</si>
  <si>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</si>
  <si>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</si>
  <si>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</si>
  <si>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</si>
  <si>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</si>
  <si>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</si>
  <si>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</si>
  <si>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</si>
  <si>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</si>
  <si>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</si>
  <si>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</si>
  <si>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</si>
  <si>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</si>
  <si>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</si>
  <si>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</si>
  <si>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</si>
  <si>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</si>
  <si>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</si>
  <si>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</si>
  <si>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</si>
  <si>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</si>
  <si>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</si>
  <si>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</si>
  <si>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</si>
  <si>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</si>
  <si>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</si>
  <si>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</si>
  <si>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</si>
  <si>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</si>
  <si>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</si>
  <si>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</si>
  <si>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</si>
  <si>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</si>
  <si>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</si>
  <si>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</si>
  <si>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</si>
  <si>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</si>
  <si>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</si>
  <si>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</si>
  <si>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</si>
  <si>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</si>
  <si>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</si>
  <si>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</si>
  <si>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</si>
  <si>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</si>
  <si>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</si>
  <si>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</si>
  <si>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</si>
  <si>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</si>
  <si>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</si>
  <si>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</si>
  <si>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</si>
  <si>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</si>
  <si>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</si>
  <si>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</si>
  <si>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</si>
  <si>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</si>
  <si>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</si>
  <si>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</si>
  <si>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</si>
  <si>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</si>
  <si>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</si>
  <si>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</si>
  <si>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</si>
  <si>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</si>
  <si>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</si>
  <si>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</si>
  <si>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</si>
  <si>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</si>
  <si>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</si>
  <si>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</si>
  <si>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</si>
  <si>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</si>
  <si>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</si>
  <si>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</si>
  <si>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</si>
  <si>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</si>
  <si>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</si>
  <si>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APPLIED DATA ANALYTICS TRAINING</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</si>
  <si>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</si>
  <si>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</si>
  <si>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RESEARCH AND TRAINING</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</si>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</sst>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COLERIDGE INITIATIVE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9733802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162586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9571216</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797601.3333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5094811</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6.387666102</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-3292400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9733802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811150.1667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-4.058927848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9733802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811150.1667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6.387666102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7185459</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10060779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0.7142050332</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4224269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537139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4761408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9733802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0.4891621999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271226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4224269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0.06420661184</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7052174</v>
      </c>
      <c r="E41" s="164">
        <f t="shared" ref="E41:E44" si="1">D41/$D$44</f>
        <v>0.7245035393</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2681628</v>
      </c>
      <c r="E42" s="164">
        <f t="shared" si="1"/>
        <v>0.2754964607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9733802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7185459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t="str">
        <f>if(D48=0, "$0",D47/D48)</f>
        <v>$0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7066867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4154618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1.700966731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7742571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COLERIDGE INITIATIVE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4468740.0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4468740</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1986890.0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1888764.0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3875654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80780.0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13400.0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13400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8438574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COLERIDGE INITIATIVE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1440131</v>
      </c>
      <c r="D7" s="99">
        <v>864338.0</v>
      </c>
      <c r="E7" s="99">
        <v>575793.0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3500883</v>
      </c>
      <c r="D9" s="99">
        <v>2194106.0</v>
      </c>
      <c r="E9" s="99">
        <v>1306777.0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83974</v>
      </c>
      <c r="D10" s="99">
        <v>0.0</v>
      </c>
      <c r="E10" s="99">
        <v>83974.0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339386</v>
      </c>
      <c r="D11" s="99">
        <v>221078.0</v>
      </c>
      <c r="E11" s="99">
        <v>118308.0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338883</v>
      </c>
      <c r="D12" s="99">
        <v>248012.0</v>
      </c>
      <c r="E12" s="99">
        <v>90871.0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64389</v>
      </c>
      <c r="D15" s="99">
        <v>48743.0</v>
      </c>
      <c r="E15" s="99">
        <v>15646.0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55531</v>
      </c>
      <c r="D16" s="99">
        <v>0.0</v>
      </c>
      <c r="E16" s="99">
        <v>55531.0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1844452</v>
      </c>
      <c r="D20" s="99">
        <v>1717570.0</v>
      </c>
      <c r="E20" s="99">
        <v>126882.0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10648</v>
      </c>
      <c r="D21" s="99">
        <v>4688.0</v>
      </c>
      <c r="E21" s="99">
        <v>5960.0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94124</v>
      </c>
      <c r="D22" s="99">
        <v>24361.0</v>
      </c>
      <c r="E22" s="99">
        <v>69763.0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1579420</v>
      </c>
      <c r="D23" s="99">
        <v>1464208.0</v>
      </c>
      <c r="E23" s="99">
        <v>115212.0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4477</v>
      </c>
      <c r="D25" s="99">
        <v>0.0</v>
      </c>
      <c r="E25" s="99">
        <v>4477.0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348229</v>
      </c>
      <c r="D26" s="99">
        <v>159509.0</v>
      </c>
      <c r="E26" s="99">
        <v>188720.0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16404</v>
      </c>
      <c r="D28" s="99">
        <v>16404.0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278719</v>
      </c>
      <c r="D31" s="99">
        <v>278719.0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95284</v>
      </c>
      <c r="D32" s="99">
        <v>0.0</v>
      </c>
      <c r="E32" s="99">
        <v>95284.0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67931</v>
      </c>
      <c r="D34" s="99">
        <v>0.0</v>
      </c>
      <c r="E34" s="99">
        <v>67931.0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4900</v>
      </c>
      <c r="D35" s="99">
        <v>4900.0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10167765</v>
      </c>
      <c r="D40" s="103">
        <f t="shared" si="2"/>
        <v>7246636</v>
      </c>
      <c r="E40" s="103">
        <f t="shared" si="2"/>
        <v>2921129</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COLERIDGE INITIATIVE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4280554.0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386624.0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135341.0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1049390.0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5851909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2069294.0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1923853.0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3993147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-3370679.0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5229441.0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1858762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5851909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COLERIDGE INITIATIVE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10167765</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278719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9889046</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824087.1667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4280554</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5.19429761</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-3370679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10167765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847313.75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-3.978076598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10167765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847313.75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5.19429761</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4468740</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8438574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0.5295610372</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4941014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762243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5703257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10167765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0.5609155011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423360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4941014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0.08568281733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245</v>
      </c>
      <c r="D41" s="75">
        <f>'Expenses 2024'!D40</f>
        <v>7246636</v>
      </c>
      <c r="E41" s="164">
        <f t="shared" ref="E41:E44" si="1">D41/$D$44</f>
        <v>0.7127068731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2921129</v>
      </c>
      <c r="E42" s="164">
        <f t="shared" si="1"/>
        <v>0.2872931269</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10167765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4468740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t="str">
        <f>if(D48=0, "$0",D47/D48)</f>
        <v>$0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4802519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3993147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1.202690259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5851909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COLERIDGE INITIATIVE</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183</v>
      </c>
      <c r="D5" s="176">
        <f>'Ratios 2022'!D8</f>
        <v>4.13432696</v>
      </c>
      <c r="E5" s="176">
        <f>'Ratios 2023'!D8</f>
        <v>6.387666102</v>
      </c>
      <c r="F5" s="176">
        <f>'Ratios 2024'!D8</f>
        <v>5.19429761</v>
      </c>
      <c r="G5" s="176">
        <f>average(D5:F5)</f>
        <v>5.238763557</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191</v>
      </c>
      <c r="D10" s="148">
        <f>'Ratios 2022'!D14</f>
        <v>-2.299398065</v>
      </c>
      <c r="E10" s="148">
        <f>'Ratios 2023'!D14</f>
        <v>-4.058927848</v>
      </c>
      <c r="F10" s="148">
        <f>'Ratios 2024'!D14</f>
        <v>-3.978076598</v>
      </c>
      <c r="G10" s="176">
        <f>average(D10:F10)</f>
        <v>-3.445467503</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v>
      </c>
      <c r="E15" s="179">
        <f>'Ratios 2023'!D20</f>
        <v>0</v>
      </c>
      <c r="F15" s="179">
        <f>'Ratios 2024'!D20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0.4844540861</v>
      </c>
      <c r="E20" s="162">
        <f>'Ratios 2023'!D26</f>
        <v>0.7142050332</v>
      </c>
      <c r="F20" s="162">
        <f>'Ratios 2024'!D26</f>
        <v>0.5295610372</v>
      </c>
      <c r="G20" s="180">
        <f>average(D20:F20)</f>
        <v>0.5760733855</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0.5176330589</v>
      </c>
      <c r="E25" s="162">
        <f>'Ratios 2023'!D33</f>
        <v>0.4891621999</v>
      </c>
      <c r="F25" s="162">
        <f>'Ratios 2024'!D33</f>
        <v>0.5609155011</v>
      </c>
      <c r="G25" s="180">
        <f>average(D25:F25)</f>
        <v>0.5225702533</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0.06461850802</v>
      </c>
      <c r="E30" s="162">
        <f>'Ratios 2023'!D38</f>
        <v>0.06420661184</v>
      </c>
      <c r="F30" s="162">
        <f>'Ratios 2024'!D38</f>
        <v>0.08568281733</v>
      </c>
      <c r="G30" s="180">
        <f>average(D30:F30)</f>
        <v>0.07150264573</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0.7518865841</v>
      </c>
      <c r="E35" s="162">
        <f>'Ratios 2023'!E41</f>
        <v>0.7245035393</v>
      </c>
      <c r="F35" s="162">
        <f>'Ratios 2024'!E41</f>
        <v>0.7127068731</v>
      </c>
      <c r="G35" s="180">
        <f t="shared" ref="G35:G37" si="1">average(D35:F35)</f>
        <v>0.7296989988</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0.2481134159</v>
      </c>
      <c r="E36" s="162">
        <f>'Ratios 2023'!E42</f>
        <v>0.2754964607</v>
      </c>
      <c r="F36" s="162">
        <f>'Ratios 2024'!E42</f>
        <v>0.2872931269</v>
      </c>
      <c r="G36" s="180">
        <f t="shared" si="1"/>
        <v>0.2703010012</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226</v>
      </c>
      <c r="D42" s="165" t="str">
        <f>'Ratios 2022'!D49</f>
        <v>$0</v>
      </c>
      <c r="E42" s="165" t="str">
        <f>'Ratios 2023'!D49</f>
        <v>$0</v>
      </c>
      <c r="F42" s="165" t="str">
        <f>'Ratios 2024'!D49</f>
        <v>$0</v>
      </c>
      <c r="G42" s="182">
        <f>IF(D42+E42+F42=0,0,(D42+E42+F42)/3)</f>
        <v>0</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2.041225661</v>
      </c>
      <c r="E47" s="148">
        <f>'Ratios 2023'!D54</f>
        <v>1.700966731</v>
      </c>
      <c r="F47" s="148">
        <f>'Ratios 2024'!D54</f>
        <v>1.202690259</v>
      </c>
      <c r="G47" s="176">
        <f>average(D47:F47)</f>
        <v>1.648294217</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COLERIDGE INITIATIVE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COLERIDGE INITIATIVE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2742092.0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2742092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1886268.0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941696.0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70000.0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2897964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20113.0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20113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5660169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COLERIDGE INITIATIVE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1345007</v>
      </c>
      <c r="D7" s="99">
        <v>864610.0</v>
      </c>
      <c r="E7" s="99">
        <v>480397.0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2618130</v>
      </c>
      <c r="D9" s="99">
        <v>1714974.0</v>
      </c>
      <c r="E9" s="99">
        <v>903156.0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29397</v>
      </c>
      <c r="D10" s="99">
        <v>15326.0</v>
      </c>
      <c r="E10" s="99">
        <v>14071.0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226695</v>
      </c>
      <c r="D11" s="99">
        <v>116509.0</v>
      </c>
      <c r="E11" s="99">
        <v>110186.0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256801</v>
      </c>
      <c r="D12" s="99">
        <v>182617.0</v>
      </c>
      <c r="E12" s="99">
        <v>74184.0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31788</v>
      </c>
      <c r="D16" s="99">
        <v>0.0</v>
      </c>
      <c r="E16" s="99">
        <v>31788.0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135348</v>
      </c>
      <c r="D17" s="99">
        <v>0.0</v>
      </c>
      <c r="E17" s="99">
        <v>135348.0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2415116</v>
      </c>
      <c r="D20" s="99">
        <v>2360742.0</v>
      </c>
      <c r="E20" s="99">
        <v>54374.0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313</v>
      </c>
      <c r="D21" s="99">
        <v>0.0</v>
      </c>
      <c r="E21" s="99">
        <v>313.0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87195</v>
      </c>
      <c r="D22" s="99">
        <v>33510.0</v>
      </c>
      <c r="E22" s="99">
        <v>53685.0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1182367</v>
      </c>
      <c r="D23" s="99">
        <v>1086748.0</v>
      </c>
      <c r="E23" s="99">
        <v>95619.0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11516</v>
      </c>
      <c r="D25" s="99">
        <v>0.0</v>
      </c>
      <c r="E25" s="99">
        <v>11516.0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152313</v>
      </c>
      <c r="D26" s="99">
        <v>38728.0</v>
      </c>
      <c r="E26" s="99">
        <v>113585.0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10533</v>
      </c>
      <c r="D28" s="99">
        <v>6709.0</v>
      </c>
      <c r="E28" s="99">
        <v>3824.0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44778</v>
      </c>
      <c r="D32" s="99">
        <v>0.0</v>
      </c>
      <c r="E32" s="99">
        <v>44778.0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82835</v>
      </c>
      <c r="D34" s="99">
        <v>67099.0</v>
      </c>
      <c r="E34" s="99">
        <v>15736.0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14074</v>
      </c>
      <c r="D35" s="99">
        <v>14074.0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2904</v>
      </c>
      <c r="D36" s="99">
        <v>0.0</v>
      </c>
      <c r="E36" s="99">
        <v>2904.0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8647110</v>
      </c>
      <c r="D40" s="103">
        <f t="shared" si="2"/>
        <v>6501646</v>
      </c>
      <c r="E40" s="103">
        <f t="shared" si="2"/>
        <v>2145464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COLERIDGE INITIATIVE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2979165.0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2409712.0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167525.0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426665.0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5983067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2031588.0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690503.0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2722091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-1656929.0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4917905.0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3260976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5983067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COLERIDGE INITIATIVE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8647110</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8647110</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720592.5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2979165</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4.13432696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-1656929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8647110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720592.5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-2.299398065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8647110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720592.5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4.13432696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2742092</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5660169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0.4844540861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3963137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512893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4476030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8647110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0.5176330589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256092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3963137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0.06461850802</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6501646</v>
      </c>
      <c r="E41" s="164">
        <f t="shared" ref="E41:E44" si="1">D41/$D$44</f>
        <v>0.7518865841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2145464</v>
      </c>
      <c r="E42" s="164">
        <f t="shared" si="1"/>
        <v>0.2481134159</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8647110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2742092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t="str">
        <f>if(D48=0, "$0",D47/D48)</f>
        <v>$0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5556402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2722091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2.041225661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5983067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COLERIDGE INITIATIVE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7185459.0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7185459</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1546257.0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1114023.0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200139.0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2860419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14901.0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14901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10060779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COLERIDGE INITIATIVE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1637776</v>
      </c>
      <c r="D7" s="99">
        <v>937227.0</v>
      </c>
      <c r="E7" s="99">
        <v>700549.0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2586493</v>
      </c>
      <c r="D9" s="99">
        <v>1517862.0</v>
      </c>
      <c r="E9" s="99">
        <v>1068631.0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56649</v>
      </c>
      <c r="D10" s="99">
        <v>0.0</v>
      </c>
      <c r="E10" s="99">
        <v>56649.0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214577</v>
      </c>
      <c r="D11" s="99">
        <v>165765.0</v>
      </c>
      <c r="E11" s="99">
        <v>48812.0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265913</v>
      </c>
      <c r="D12" s="99">
        <v>189878.0</v>
      </c>
      <c r="E12" s="99">
        <v>76035.0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53656</v>
      </c>
      <c r="D15" s="99">
        <v>0.0</v>
      </c>
      <c r="E15" s="99">
        <v>53656.0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80793</v>
      </c>
      <c r="D16" s="99">
        <v>0.0</v>
      </c>
      <c r="E16" s="99">
        <v>80793.0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2240035</v>
      </c>
      <c r="D20" s="99">
        <v>2199624.0</v>
      </c>
      <c r="E20" s="99">
        <v>40411.0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7759</v>
      </c>
      <c r="D21" s="99">
        <v>2861.0</v>
      </c>
      <c r="E21" s="99">
        <v>4898.0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76223</v>
      </c>
      <c r="D22" s="99">
        <v>16397.0</v>
      </c>
      <c r="E22" s="99">
        <v>59826.0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1652628</v>
      </c>
      <c r="D23" s="99">
        <v>1507422.0</v>
      </c>
      <c r="E23" s="99">
        <v>145206.0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3705</v>
      </c>
      <c r="D25" s="99">
        <v>0.0</v>
      </c>
      <c r="E25" s="99">
        <v>3705.0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181721</v>
      </c>
      <c r="D26" s="99">
        <v>34907.0</v>
      </c>
      <c r="E26" s="99">
        <v>146814.0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100670</v>
      </c>
      <c r="D28" s="99">
        <v>94488.0</v>
      </c>
      <c r="E28" s="99">
        <v>6182.0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162586</v>
      </c>
      <c r="D31" s="99">
        <v>162586.0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77684</v>
      </c>
      <c r="D32" s="99">
        <v>0.0</v>
      </c>
      <c r="E32" s="99">
        <v>77684.0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138</v>
      </c>
      <c r="C34" s="98">
        <f t="shared" si="1"/>
        <v>223157</v>
      </c>
      <c r="D34" s="99">
        <v>223157.0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111777</v>
      </c>
      <c r="D35" s="99">
        <v>0.0</v>
      </c>
      <c r="E35" s="99">
        <v>111777.0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9733802</v>
      </c>
      <c r="D40" s="103">
        <f t="shared" si="2"/>
        <v>7052174</v>
      </c>
      <c r="E40" s="103">
        <f t="shared" si="2"/>
        <v>2681628</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COLERIDGE INITIATIVE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5094811.0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1728244.0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243812.0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675704.0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7742571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2637098.0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1517520.0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4154618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-3292400.0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6880353.0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3587953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7742571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