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<sst xmlns="http://schemas.openxmlformats.org/spreadsheetml/2006/main" count="872" uniqueCount="253">
  <si>
    <t>NATIONAL ASSOCIATION OF CHRONIC DISEASE DIRECTORS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</si>
  <si>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</si>
  <si>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</si>
  <si>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</si>
  <si>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</si>
  <si>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</si>
  <si>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</si>
  <si>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</si>
  <si>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</si>
  <si>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</si>
  <si>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</si>
  <si>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</si>
  <si>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</si>
  <si>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</si>
  <si>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</si>
  <si>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</si>
  <si>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</si>
  <si>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</si>
  <si>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</si>
  <si>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</si>
  <si>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</si>
  <si>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</si>
  <si>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</si>
  <si>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</si>
  <si>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</si>
  <si>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</si>
  <si>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</si>
  <si>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</si>
  <si>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</si>
  <si>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</si>
  <si>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</si>
  <si>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</si>
  <si>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</si>
  <si>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</si>
  <si>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</si>
  <si>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</si>
  <si>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</si>
  <si>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</si>
  <si>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</si>
  <si>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</si>
  <si>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</si>
  <si>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</si>
  <si>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</si>
  <si>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</si>
  <si>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</si>
  <si>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</si>
  <si>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</si>
  <si>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</si>
  <si>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</si>
  <si>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</si>
  <si>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</si>
  <si>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</si>
  <si>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</si>
  <si>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</si>
  <si>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</si>
  <si>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</si>
  <si>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</si>
  <si>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</si>
  <si>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</si>
  <si>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</si>
  <si>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</si>
  <si>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</si>
  <si>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</si>
  <si>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</si>
  <si>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MEMBERSHIP DUES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</si>
  <si>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</si>
  <si>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</si>
  <si>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</si>
  <si>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</si>
  <si>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</si>
  <si>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</si>
  <si>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</si>
  <si>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</si>
  <si>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</si>
  <si>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</si>
  <si>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</si>
  <si>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</si>
  <si>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</si>
  <si>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</si>
  <si>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</si>
  <si>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</si>
  <si>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</si>
  <si>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</si>
  <si>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</si>
  <si>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</si>
  <si>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</si>
  <si>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</si>
  <si>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</si>
  <si>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</si>
  <si>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</si>
  <si>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</si>
  <si>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</si>
  <si>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</si>
  <si>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</si>
  <si>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</si>
  <si>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</si>
  <si>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</si>
  <si>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</si>
  <si>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</si>
  <si>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</si>
  <si>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</si>
  <si>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</si>
  <si>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</si>
  <si>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</si>
  <si>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</si>
  <si>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</si>
  <si>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</si>
  <si>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</si>
  <si>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</si>
  <si>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</si>
  <si>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</si>
  <si>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</si>
  <si>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</si>
  <si>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</si>
  <si>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</si>
  <si>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</si>
  <si>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</si>
  <si>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</si>
  <si>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</si>
  <si>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</si>
  <si>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</si>
  <si>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</si>
  <si>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</si>
  <si>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</si>
  <si>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</si>
  <si>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</si>
  <si>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</si>
  <si>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</si>
  <si>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</si>
  <si>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</si>
  <si>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</si>
  <si>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</si>
  <si>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</si>
  <si>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</si>
  <si>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</si>
  <si>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PROGRAM EXPENSES</t>
  </si>
  <si>
    <t>NONCAPITALIZED EQUIPMENT</t>
  </si>
  <si>
    <t xml:space="preserve"> CONTRACT LABOR</t>
  </si>
  <si>
    <t>ADVOCACY</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</si>
  <si>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</si>
  <si>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</si>
  <si>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</si>
  <si>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</si>
  <si>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</si>
  <si>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</si>
  <si>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</si>
  <si>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</si>
  <si>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</si>
  <si>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</si>
  <si>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</si>
  <si>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</si>
  <si>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</si>
  <si>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</si>
  <si>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</si>
  <si>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</si>
  <si>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</si>
  <si>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</si>
  <si>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</si>
  <si>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</si>
  <si>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</si>
  <si>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</si>
  <si>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</si>
  <si>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</si>
  <si>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</si>
  <si>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</si>
  <si>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</si>
  <si>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</si>
  <si>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</si>
  <si>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</si>
  <si>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</si>
  <si>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</si>
  <si>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</si>
  <si>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</si>
  <si>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</si>
  <si>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</si>
  <si>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</si>
  <si>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</si>
  <si>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</si>
  <si>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</si>
  <si>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</si>
  <si>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</si>
  <si>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</si>
  <si>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</si>
  <si>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</si>
  <si>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</si>
  <si>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</si>
  <si>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</si>
  <si>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</si>
  <si>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</si>
  <si>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</si>
  <si>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</si>
  <si>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</si>
  <si>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</si>
  <si>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</si>
  <si>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</si>
  <si>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</si>
  <si>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</si>
  <si>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</si>
  <si>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</si>
  <si>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</si>
  <si>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</si>
  <si>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</si>
  <si>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</si>
  <si>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</si>
  <si>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</si>
  <si>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</si>
  <si>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</si>
  <si>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</si>
  <si>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</si>
  <si>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</si>
  <si>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</si>
  <si>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</si>
  <si>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</si>
  <si>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</si>
  <si>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</si>
  <si>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</si>
  <si>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</si>
  <si>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</si>
  <si>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</si>
  <si>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</si>
  <si>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</si>
  <si>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</si>
  <si>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</si>
  <si>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</si>
  <si>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</si>
  <si>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</si>
  <si>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</si>
  <si>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</si>
  <si>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</si>
  <si>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</si>
  <si>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</si>
  <si>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</si>
  <si>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</si>
  <si>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</si>
  <si>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</si>
  <si>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</si>
  <si>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</si>
  <si>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</si>
  <si>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</si>
  <si>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</si>
  <si>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CONTRACT LABOR</t>
  </si>
  <si>
    <t>MISCELLANEOUS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</si>
  <si>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</si>
  <si>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</si>
  <si>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PROGRAM EXPENSES</t>
  </si>
  <si>
    <t>CONSULTANT FEES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</si>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</sst>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0" fontId="25" numFmtId="169" xfId="0" applyAlignment="1" applyBorder="1" applyFont="1" applyNumberForma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NATIONAL ASSOCIATION OF CHRONIC DISEASE DIRECTORS</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2022'!C40</f>
        <v>50719415</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2022'!C31</f>
        <v>16824</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50702591</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4225215.917</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2022'!E2+'Balance Sheet 2022'!E3</f>
        <v>6153445</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1.45636226</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2022'!E30</f>
        <v>3143074</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2022'!C40</f>
        <v>50719415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4226617.917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0.7436380723</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2022'!E13:E15)</f>
        <v>1276561</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2022'!C40</f>
        <v>50719415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4226617.917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0.3020289568</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1.758391216</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2022'!E2:E7,'Revenues 2022'!F10:F15)</f>
        <v>49422884</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2022'!F44</f>
        <v>51033814</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0.9684340661</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2022'!C7:C9)</f>
        <v>6142975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2022'!C10:C12)</f>
        <v>1331683</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7474658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2022'!C40</f>
        <v>50719415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0.1473727171</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2022'!C10:C11)</f>
        <v>911399</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2022'!C7:C9)</f>
        <v>6142975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0.1483644325</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242</v>
      </c>
      <c r="D41" s="75">
        <f>'Expenses 2022'!D40</f>
        <v>42000817</v>
      </c>
      <c r="E41" s="165">
        <f t="shared" ref="E41:E44" si="1">D41/$D$44</f>
        <v>0.8281013691</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2022'!E40</f>
        <v>8718598</v>
      </c>
      <c r="E42" s="165">
        <f t="shared" si="1"/>
        <v>0.1718986309</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50719415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2022'!F9</f>
        <v>50831238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2022'!E2:E10)</f>
        <v>7874906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2022'!E19:E22)</f>
        <v>5608197</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75">
        <f>D52/D53</f>
        <v>1.404177849</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2022'!E18</f>
        <v>9339450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8">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NATIONAL ASSOCIATION OF CHRONIC DISEASE DIRECTORS</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3.5199429E7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1163817.0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36363246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147500.0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147500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41445.0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340999.0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295531.0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45468</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45468</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15478.0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15478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36613137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NATIONAL ASSOCIATION OF CHRONIC DISEASE DIRECTORS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2153624</v>
      </c>
      <c r="D7" s="99">
        <v>834323.0</v>
      </c>
      <c r="E7" s="99">
        <v>1319301.0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5084138</v>
      </c>
      <c r="D9" s="99">
        <v>1969616.0</v>
      </c>
      <c r="E9" s="99">
        <v>3114522.0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892087</v>
      </c>
      <c r="D11" s="99">
        <v>345598.0</v>
      </c>
      <c r="E11" s="99">
        <v>546489.0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496643</v>
      </c>
      <c r="D12" s="99">
        <v>192402.0</v>
      </c>
      <c r="E12" s="99">
        <v>304241.0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37729</v>
      </c>
      <c r="D15" s="99">
        <v>32489.0</v>
      </c>
      <c r="E15" s="99">
        <v>5240.0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84190</v>
      </c>
      <c r="D16" s="99">
        <v>72497.0</v>
      </c>
      <c r="E16" s="99">
        <v>11693.0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295188</v>
      </c>
      <c r="D20" s="99">
        <v>254190.0</v>
      </c>
      <c r="E20" s="99">
        <v>40998.0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50349</v>
      </c>
      <c r="D22" s="99">
        <v>22461.0</v>
      </c>
      <c r="E22" s="99">
        <v>27888.0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622055</v>
      </c>
      <c r="D25" s="99">
        <v>0.0</v>
      </c>
      <c r="E25" s="99">
        <v>622055.0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1568341</v>
      </c>
      <c r="D26" s="99">
        <v>864435.0</v>
      </c>
      <c r="E26" s="99">
        <v>703906.0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583551</v>
      </c>
      <c r="D28" s="99">
        <v>222706.0</v>
      </c>
      <c r="E28" s="99">
        <v>360845.0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116711</v>
      </c>
      <c r="D31" s="99">
        <v>3652.0</v>
      </c>
      <c r="E31" s="99">
        <v>113059.0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244</v>
      </c>
      <c r="C34" s="98">
        <f t="shared" si="1"/>
        <v>18866600</v>
      </c>
      <c r="D34" s="99">
        <v>1.8387324E7</v>
      </c>
      <c r="E34" s="99">
        <v>479276.0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245</v>
      </c>
      <c r="C35" s="98">
        <f t="shared" si="1"/>
        <v>9487872</v>
      </c>
      <c r="D35" s="99">
        <v>8170115.0</v>
      </c>
      <c r="E35" s="99">
        <v>1317757.0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136</v>
      </c>
      <c r="C36" s="98">
        <f t="shared" si="1"/>
        <v>480205</v>
      </c>
      <c r="D36" s="99">
        <v>4278.0</v>
      </c>
      <c r="E36" s="99">
        <v>475927.0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240</v>
      </c>
      <c r="C37" s="98">
        <f t="shared" si="1"/>
        <v>206950</v>
      </c>
      <c r="D37" s="99">
        <v>80173.0</v>
      </c>
      <c r="E37" s="99">
        <v>126777.0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557842</v>
      </c>
      <c r="D38" s="99">
        <v>54314.0</v>
      </c>
      <c r="E38" s="99">
        <v>503528.0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41584075</v>
      </c>
      <c r="D40" s="104">
        <f t="shared" si="2"/>
        <v>31510573</v>
      </c>
      <c r="E40" s="104">
        <f t="shared" si="2"/>
        <v>10073502</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ASSOCIATION OF CHRONIC DISEASE DIRECTORS</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822746.0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373182.0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1887030.0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22470.0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1345180.0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246799.0</v>
      </c>
      <c r="E12" s="109">
        <f>D11-D12</f>
        <v>1098381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2412100.0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9522354.0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16138263</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6340351.0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1.1154554E7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17494905</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-1356642.0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-1356642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16138263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NATIONAL ASSOCIATION OF CHRONIC DISEASE DIRECTORS</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2023'!C40</f>
        <v>41584075</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2023'!C31</f>
        <v>116711</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41467364</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3455613.667</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2023'!E2+'Balance Sheet 2023'!E3</f>
        <v>1195928</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0.3460826688</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2023'!E30</f>
        <v>-1356642</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2023'!C40</f>
        <v>41584075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3465339.583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-0.3914889053</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2023'!E13:E15)</f>
        <v>2412100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2023'!C40</f>
        <v>41584075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3465339.583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0.6960645391</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1.042147208</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2023'!E2:E7,'Revenues 2023'!F10:F15)</f>
        <v>35199429</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2023'!F44</f>
        <v>36613137</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0.9613879576</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2023'!C7:C9)</f>
        <v>7237762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2023'!C10:C12)</f>
        <v>1388730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8626492</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2023'!C40</f>
        <v>41584075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0.2074470095</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2023'!C10:C11)</f>
        <v>892087</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2023'!C7:C9)</f>
        <v>7237762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0.1232545364</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246</v>
      </c>
      <c r="D41" s="75">
        <f>'Expenses 2023'!D40</f>
        <v>31510573</v>
      </c>
      <c r="E41" s="165">
        <f t="shared" ref="E41:E44" si="1">D41/$D$44</f>
        <v>0.7577557755</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2023'!E40</f>
        <v>10073502</v>
      </c>
      <c r="E42" s="165">
        <f t="shared" si="1"/>
        <v>0.2422442245</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41584075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2023'!F9</f>
        <v>36363246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2023'!E2:E10)</f>
        <v>3105428</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2023'!E19:E22)</f>
        <v>6340351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75">
        <f>D52/D53</f>
        <v>0.4897880259</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2023'!E18</f>
        <v>16138263</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8">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NATIONAL ASSOCIATION OF CHRONIC DISEASE DIRECTORS</v>
      </c>
      <c r="B1" s="2" t="s">
        <v>247</v>
      </c>
      <c r="C1" s="139"/>
      <c r="D1" s="139"/>
      <c r="E1" s="139"/>
      <c r="F1" s="140"/>
      <c r="G1" s="140"/>
      <c r="H1" s="140"/>
      <c r="I1" s="43"/>
      <c r="J1" s="43"/>
      <c r="K1" s="43"/>
      <c r="L1" s="43"/>
      <c r="M1" s="43"/>
      <c r="N1" s="43"/>
      <c r="O1" s="43"/>
      <c r="P1" s="43"/>
      <c r="Q1" s="43"/>
      <c r="R1" s="43"/>
      <c r="S1" s="43"/>
      <c r="T1" s="43"/>
      <c r="U1" s="43"/>
      <c r="V1" s="43"/>
      <c r="W1" s="43"/>
      <c r="X1" s="43"/>
      <c r="Y1" s="43"/>
    </row>
    <row r="2">
      <c r="A2" s="141" t="s">
        <v>182</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183</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248</v>
      </c>
      <c r="E4" s="45" t="s">
        <v>249</v>
      </c>
      <c r="F4" s="45" t="s">
        <v>250</v>
      </c>
      <c r="G4" s="59" t="s">
        <v>251</v>
      </c>
      <c r="H4" s="59"/>
      <c r="I4" s="43"/>
      <c r="J4" s="43"/>
      <c r="K4" s="43"/>
      <c r="L4" s="43"/>
      <c r="M4" s="43"/>
      <c r="N4" s="43"/>
      <c r="O4" s="43"/>
      <c r="P4" s="43"/>
      <c r="Q4" s="43"/>
      <c r="R4" s="43"/>
      <c r="S4" s="43"/>
      <c r="T4" s="43"/>
      <c r="U4" s="43"/>
      <c r="V4" s="43"/>
      <c r="W4" s="43"/>
      <c r="X4" s="43"/>
      <c r="Y4" s="43"/>
    </row>
    <row r="5">
      <c r="A5" s="139"/>
      <c r="B5" s="49"/>
      <c r="C5" s="148" t="s">
        <v>182</v>
      </c>
      <c r="D5" s="177">
        <f>'Ratios 2021'!D8</f>
        <v>0.1153169527</v>
      </c>
      <c r="E5" s="177">
        <f>'Ratios 2022'!D8</f>
        <v>1.45636226</v>
      </c>
      <c r="F5" s="177">
        <f>'Ratios 2023'!D8</f>
        <v>0.3460826688</v>
      </c>
      <c r="G5" s="177">
        <f>average(D5:F5)</f>
        <v>0.6392539604</v>
      </c>
      <c r="H5" s="150" t="s">
        <v>189</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190</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191</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248</v>
      </c>
      <c r="E9" s="45" t="s">
        <v>249</v>
      </c>
      <c r="F9" s="45" t="s">
        <v>250</v>
      </c>
      <c r="G9" s="59" t="s">
        <v>251</v>
      </c>
      <c r="H9" s="59"/>
      <c r="I9" s="43"/>
      <c r="J9" s="43"/>
      <c r="K9" s="43"/>
      <c r="L9" s="43"/>
      <c r="M9" s="43"/>
      <c r="N9" s="43"/>
      <c r="O9" s="43"/>
      <c r="P9" s="43"/>
      <c r="Q9" s="43"/>
      <c r="R9" s="43"/>
      <c r="S9" s="43"/>
      <c r="T9" s="43"/>
      <c r="U9" s="43"/>
      <c r="V9" s="43"/>
      <c r="W9" s="43"/>
      <c r="X9" s="43"/>
      <c r="Y9" s="43"/>
    </row>
    <row r="10">
      <c r="A10" s="139"/>
      <c r="B10" s="49"/>
      <c r="C10" s="148" t="s">
        <v>190</v>
      </c>
      <c r="D10" s="149">
        <f>'Ratios 2021'!D14</f>
        <v>0.7145195119</v>
      </c>
      <c r="E10" s="149">
        <f>'Ratios 2022'!D14</f>
        <v>0.7436380723</v>
      </c>
      <c r="F10" s="149">
        <f>'Ratios 2023'!D14</f>
        <v>-0.3914889053</v>
      </c>
      <c r="G10" s="177">
        <f>average(D10:F10)</f>
        <v>0.3555562263</v>
      </c>
      <c r="H10" s="150" t="s">
        <v>189</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195</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196</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248</v>
      </c>
      <c r="E14" s="45" t="s">
        <v>249</v>
      </c>
      <c r="F14" s="45" t="s">
        <v>250</v>
      </c>
      <c r="G14" s="59" t="s">
        <v>251</v>
      </c>
      <c r="H14" s="59"/>
      <c r="I14" s="43"/>
      <c r="J14" s="43"/>
      <c r="K14" s="43"/>
      <c r="L14" s="43"/>
      <c r="M14" s="43"/>
      <c r="N14" s="43"/>
      <c r="O14" s="43"/>
      <c r="P14" s="43"/>
      <c r="Q14" s="43"/>
      <c r="R14" s="43"/>
      <c r="S14" s="43"/>
      <c r="T14" s="43"/>
      <c r="U14" s="43"/>
      <c r="V14" s="43"/>
      <c r="W14" s="43"/>
      <c r="X14" s="43"/>
      <c r="Y14" s="43"/>
    </row>
    <row r="15">
      <c r="A15" s="139"/>
      <c r="B15" s="49"/>
      <c r="C15" s="148" t="s">
        <v>198</v>
      </c>
      <c r="D15" s="180">
        <f>'Ratios 2021'!D20</f>
        <v>0.2977526272</v>
      </c>
      <c r="E15" s="180">
        <f>'Ratios 2022'!D20</f>
        <v>0.3020289568</v>
      </c>
      <c r="F15" s="180">
        <f>'Ratios 2023'!D20</f>
        <v>0.6960645391</v>
      </c>
      <c r="G15" s="177">
        <f>average(D15:F15)</f>
        <v>0.4319487077</v>
      </c>
      <c r="H15" s="150" t="s">
        <v>189</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200</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201</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248</v>
      </c>
      <c r="E19" s="45" t="s">
        <v>249</v>
      </c>
      <c r="F19" s="45" t="s">
        <v>250</v>
      </c>
      <c r="G19" s="59" t="s">
        <v>251</v>
      </c>
      <c r="H19" s="59"/>
      <c r="I19" s="43"/>
      <c r="J19" s="43"/>
      <c r="K19" s="43"/>
      <c r="L19" s="43"/>
      <c r="M19" s="43"/>
      <c r="N19" s="43"/>
      <c r="O19" s="43"/>
      <c r="P19" s="43"/>
      <c r="Q19" s="43"/>
      <c r="R19" s="43"/>
      <c r="S19" s="43"/>
      <c r="T19" s="43"/>
      <c r="U19" s="43"/>
      <c r="V19" s="43"/>
      <c r="W19" s="43"/>
      <c r="X19" s="43"/>
      <c r="Y19" s="43"/>
    </row>
    <row r="20">
      <c r="A20" s="139"/>
      <c r="B20" s="49"/>
      <c r="C20" s="148" t="s">
        <v>200</v>
      </c>
      <c r="D20" s="163">
        <f>'Ratios 2021'!D26</f>
        <v>0.965276369</v>
      </c>
      <c r="E20" s="163">
        <f>'Ratios 2022'!D26</f>
        <v>0.9684340661</v>
      </c>
      <c r="F20" s="163">
        <f>'Ratios 2023'!D26</f>
        <v>0.9613879576</v>
      </c>
      <c r="G20" s="181">
        <f>average(D20:F20)</f>
        <v>0.9650327976</v>
      </c>
      <c r="H20" s="150" t="s">
        <v>204</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205</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206</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248</v>
      </c>
      <c r="E24" s="45" t="s">
        <v>249</v>
      </c>
      <c r="F24" s="45" t="s">
        <v>250</v>
      </c>
      <c r="G24" s="59" t="s">
        <v>251</v>
      </c>
      <c r="H24" s="59"/>
      <c r="I24" s="43"/>
      <c r="J24" s="43"/>
      <c r="K24" s="43"/>
      <c r="L24" s="43"/>
      <c r="M24" s="43"/>
      <c r="N24" s="43"/>
      <c r="O24" s="43"/>
      <c r="P24" s="43"/>
      <c r="Q24" s="43"/>
      <c r="R24" s="43"/>
      <c r="S24" s="43"/>
      <c r="T24" s="43"/>
      <c r="U24" s="43"/>
      <c r="V24" s="43"/>
      <c r="W24" s="43"/>
      <c r="X24" s="43"/>
      <c r="Y24" s="43"/>
    </row>
    <row r="25">
      <c r="A25" s="139"/>
      <c r="B25" s="49"/>
      <c r="C25" s="148" t="s">
        <v>210</v>
      </c>
      <c r="D25" s="163">
        <f>'Ratios 2021'!D33</f>
        <v>0.1373526392</v>
      </c>
      <c r="E25" s="163">
        <f>'Ratios 2022'!D33</f>
        <v>0.1473727171</v>
      </c>
      <c r="F25" s="163">
        <f>'Ratios 2023'!D33</f>
        <v>0.2074470095</v>
      </c>
      <c r="G25" s="181">
        <f>average(D25:F25)</f>
        <v>0.1640574553</v>
      </c>
      <c r="H25" s="150" t="s">
        <v>211</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212</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213</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248</v>
      </c>
      <c r="E29" s="45" t="s">
        <v>249</v>
      </c>
      <c r="F29" s="45" t="s">
        <v>250</v>
      </c>
      <c r="G29" s="59" t="s">
        <v>251</v>
      </c>
      <c r="H29" s="59"/>
      <c r="I29" s="43"/>
      <c r="J29" s="43"/>
      <c r="K29" s="43"/>
      <c r="L29" s="43"/>
      <c r="M29" s="43"/>
      <c r="N29" s="43"/>
      <c r="O29" s="43"/>
      <c r="P29" s="43"/>
      <c r="Q29" s="43"/>
      <c r="R29" s="43"/>
      <c r="S29" s="43"/>
      <c r="T29" s="43"/>
      <c r="U29" s="43"/>
      <c r="V29" s="43"/>
      <c r="W29" s="43"/>
      <c r="X29" s="43"/>
      <c r="Y29" s="43"/>
    </row>
    <row r="30">
      <c r="A30" s="139"/>
      <c r="B30" s="49"/>
      <c r="C30" s="148" t="s">
        <v>212</v>
      </c>
      <c r="D30" s="163">
        <f>'Ratios 2021'!D38</f>
        <v>0.1692025164</v>
      </c>
      <c r="E30" s="163">
        <f>'Ratios 2022'!D38</f>
        <v>0.1483644325</v>
      </c>
      <c r="F30" s="163">
        <f>'Ratios 2023'!D38</f>
        <v>0.1232545364</v>
      </c>
      <c r="G30" s="181">
        <f>average(D30:F30)</f>
        <v>0.1469404951</v>
      </c>
      <c r="H30" s="150" t="s">
        <v>215</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216</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217</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248</v>
      </c>
      <c r="E34" s="45" t="s">
        <v>249</v>
      </c>
      <c r="F34" s="45" t="s">
        <v>250</v>
      </c>
      <c r="G34" s="59" t="s">
        <v>251</v>
      </c>
      <c r="H34" s="59"/>
      <c r="I34" s="43"/>
      <c r="J34" s="43"/>
      <c r="K34" s="43"/>
      <c r="L34" s="43"/>
      <c r="M34" s="43"/>
      <c r="N34" s="43"/>
      <c r="O34" s="43"/>
      <c r="P34" s="43"/>
      <c r="Q34" s="43"/>
      <c r="R34" s="43"/>
      <c r="S34" s="43"/>
      <c r="T34" s="43"/>
      <c r="U34" s="43"/>
      <c r="V34" s="43"/>
      <c r="W34" s="43"/>
      <c r="X34" s="43"/>
      <c r="Y34" s="43"/>
    </row>
    <row r="35">
      <c r="A35" s="139"/>
      <c r="B35" s="49"/>
      <c r="C35" s="148" t="s">
        <v>252</v>
      </c>
      <c r="D35" s="163">
        <f>'Ratios 2021'!E41</f>
        <v>0.8678086645</v>
      </c>
      <c r="E35" s="163">
        <f>'Ratios 2022'!E41</f>
        <v>0.8281013691</v>
      </c>
      <c r="F35" s="163">
        <f>'Ratios 2023'!E41</f>
        <v>0.7577557755</v>
      </c>
      <c r="G35" s="181">
        <f t="shared" ref="G35:G37" si="1">average(D35:F35)</f>
        <v>0.817888603</v>
      </c>
      <c r="H35" s="181"/>
      <c r="I35" s="43"/>
      <c r="J35" s="43"/>
      <c r="K35" s="43"/>
      <c r="L35" s="43"/>
      <c r="M35" s="43"/>
      <c r="N35" s="43"/>
      <c r="O35" s="43"/>
      <c r="P35" s="43"/>
      <c r="Q35" s="43"/>
      <c r="R35" s="43"/>
      <c r="S35" s="43"/>
      <c r="T35" s="43"/>
      <c r="U35" s="43"/>
      <c r="V35" s="43"/>
      <c r="W35" s="43"/>
      <c r="X35" s="43"/>
      <c r="Y35" s="43"/>
    </row>
    <row r="36">
      <c r="A36" s="139"/>
      <c r="B36" s="52"/>
      <c r="C36" s="148" t="s">
        <v>219</v>
      </c>
      <c r="D36" s="163">
        <f>'Ratios 2021'!E42</f>
        <v>0.1321913355</v>
      </c>
      <c r="E36" s="163">
        <f>'Ratios 2022'!E42</f>
        <v>0.1718986309</v>
      </c>
      <c r="F36" s="163">
        <f>'Ratios 2023'!E42</f>
        <v>0.2422442245</v>
      </c>
      <c r="G36" s="181">
        <f t="shared" si="1"/>
        <v>0.182111397</v>
      </c>
      <c r="H36" s="181"/>
      <c r="I36" s="43"/>
      <c r="J36" s="43"/>
      <c r="K36" s="43"/>
      <c r="L36" s="43"/>
      <c r="M36" s="43"/>
      <c r="N36" s="43"/>
      <c r="O36" s="43"/>
      <c r="P36" s="43"/>
      <c r="Q36" s="43"/>
      <c r="R36" s="43"/>
      <c r="S36" s="43"/>
      <c r="T36" s="43"/>
      <c r="U36" s="43"/>
      <c r="V36" s="43"/>
      <c r="W36" s="43"/>
      <c r="X36" s="43"/>
      <c r="Y36" s="43"/>
    </row>
    <row r="37">
      <c r="A37" s="139"/>
      <c r="B37" s="182"/>
      <c r="C37" s="148" t="s">
        <v>220</v>
      </c>
      <c r="D37" s="163">
        <f>'Ratios 2021'!E43</f>
        <v>0</v>
      </c>
      <c r="E37" s="163">
        <f>'Ratios 2022'!E43</f>
        <v>0</v>
      </c>
      <c r="F37" s="163">
        <f>'Ratios 2023'!E43</f>
        <v>0</v>
      </c>
      <c r="G37" s="181">
        <f t="shared" si="1"/>
        <v>0</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221</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222</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248</v>
      </c>
      <c r="E41" s="45" t="s">
        <v>249</v>
      </c>
      <c r="F41" s="45" t="s">
        <v>250</v>
      </c>
      <c r="G41" s="59" t="s">
        <v>251</v>
      </c>
      <c r="H41" s="59"/>
      <c r="I41" s="43"/>
      <c r="J41" s="43"/>
      <c r="K41" s="43"/>
      <c r="L41" s="43"/>
      <c r="M41" s="43"/>
      <c r="N41" s="43"/>
      <c r="O41" s="43"/>
      <c r="P41" s="43"/>
      <c r="Q41" s="43"/>
      <c r="R41" s="43"/>
      <c r="S41" s="43"/>
      <c r="T41" s="43"/>
      <c r="U41" s="43"/>
      <c r="V41" s="43"/>
      <c r="W41" s="43"/>
      <c r="X41" s="43"/>
      <c r="Y41" s="43"/>
    </row>
    <row r="42">
      <c r="A42" s="139"/>
      <c r="B42" s="49"/>
      <c r="C42" s="148" t="s">
        <v>225</v>
      </c>
      <c r="D42" s="166" t="str">
        <f>'Ratios 2021'!D49</f>
        <v>$0</v>
      </c>
      <c r="E42" s="166" t="str">
        <f>'Ratios 2022'!D49</f>
        <v>$0</v>
      </c>
      <c r="F42" s="166" t="str">
        <f>'Ratios 2023'!D49</f>
        <v>$0</v>
      </c>
      <c r="G42" s="183">
        <f>if((D42+E42+F42=0),0,(D42+E42+F42)/3)</f>
        <v>0</v>
      </c>
      <c r="H42" s="150" t="s">
        <v>226</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227</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228</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248</v>
      </c>
      <c r="E46" s="45" t="s">
        <v>249</v>
      </c>
      <c r="F46" s="45" t="s">
        <v>250</v>
      </c>
      <c r="G46" s="59" t="s">
        <v>251</v>
      </c>
      <c r="H46" s="59"/>
      <c r="I46" s="43"/>
      <c r="J46" s="43"/>
      <c r="K46" s="43"/>
      <c r="L46" s="43"/>
      <c r="M46" s="43"/>
      <c r="N46" s="43"/>
      <c r="O46" s="43"/>
      <c r="P46" s="43"/>
      <c r="Q46" s="43"/>
      <c r="R46" s="43"/>
      <c r="S46" s="43"/>
      <c r="T46" s="43"/>
      <c r="U46" s="43"/>
      <c r="V46" s="43"/>
      <c r="W46" s="43"/>
      <c r="X46" s="43"/>
      <c r="Y46" s="43"/>
    </row>
    <row r="47">
      <c r="A47" s="139"/>
      <c r="B47" s="49"/>
      <c r="C47" s="148" t="s">
        <v>231</v>
      </c>
      <c r="D47" s="149">
        <f>'Ratios 2021'!D54</f>
        <v>1.487490009</v>
      </c>
      <c r="E47" s="149">
        <f>'Ratios 2022'!D54</f>
        <v>1.404177849</v>
      </c>
      <c r="F47" s="149">
        <f>'Ratios 2023'!D54</f>
        <v>0.4897880259</v>
      </c>
      <c r="G47" s="177">
        <f>average(D47:F47)</f>
        <v>1.127151961</v>
      </c>
      <c r="H47" s="150" t="s">
        <v>232</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233</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234</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248</v>
      </c>
      <c r="E51" s="45" t="s">
        <v>249</v>
      </c>
      <c r="F51" s="45" t="s">
        <v>250</v>
      </c>
      <c r="G51" s="59" t="s">
        <v>251</v>
      </c>
      <c r="H51" s="59"/>
      <c r="I51" s="43"/>
      <c r="J51" s="43"/>
      <c r="K51" s="43"/>
      <c r="L51" s="43"/>
      <c r="M51" s="43"/>
      <c r="N51" s="43"/>
      <c r="O51" s="43"/>
      <c r="P51" s="43"/>
      <c r="Q51" s="43"/>
      <c r="R51" s="43"/>
      <c r="S51" s="43"/>
      <c r="T51" s="43"/>
      <c r="U51" s="43"/>
      <c r="V51" s="43"/>
      <c r="W51" s="43"/>
      <c r="X51" s="43"/>
      <c r="Y51" s="43"/>
    </row>
    <row r="52">
      <c r="A52" s="139"/>
      <c r="B52" s="49"/>
      <c r="C52" s="148" t="s">
        <v>237</v>
      </c>
      <c r="D52" s="184">
        <f>'Ratios 2021'!D59</f>
        <v>0</v>
      </c>
      <c r="E52" s="184">
        <f>'Ratios 2022'!D59</f>
        <v>0</v>
      </c>
      <c r="F52" s="184">
        <f>'Ratios 2023'!D59</f>
        <v>0</v>
      </c>
      <c r="G52" s="185">
        <f>average(D52:F52)</f>
        <v>0</v>
      </c>
      <c r="H52" s="150" t="s">
        <v>238</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NATIONAL ASSOCIATION OF CHRONIC DISEASE DIRECTORS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NATIONAL ASSOCIATION OF CHRONIC DISEASE DIRECTORS</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4.437622E7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1454571.0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45830791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155113.0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155113</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15778.0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628725.0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660129.0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-31404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-31404</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2276.0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2276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45972554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NATIONAL ASSOCIATION OF CHRONIC DISEASE DIRECTORS</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1348173</v>
      </c>
      <c r="D7" s="99">
        <v>665068.0</v>
      </c>
      <c r="E7" s="99">
        <v>683105.0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3651729</v>
      </c>
      <c r="D9" s="99">
        <v>1801437.0</v>
      </c>
      <c r="E9" s="99">
        <v>1850292.0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845996</v>
      </c>
      <c r="D11" s="99">
        <v>417339.0</v>
      </c>
      <c r="E11" s="99">
        <v>428657.0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360128</v>
      </c>
      <c r="D12" s="99">
        <v>177655.0</v>
      </c>
      <c r="E12" s="99">
        <v>182473.0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43455</v>
      </c>
      <c r="D15" s="99">
        <v>5155.0</v>
      </c>
      <c r="E15" s="99">
        <v>38300.0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23000</v>
      </c>
      <c r="D16" s="99">
        <v>2729.0</v>
      </c>
      <c r="E16" s="99">
        <v>20271.0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257036</v>
      </c>
      <c r="D20" s="99">
        <v>30494.0</v>
      </c>
      <c r="E20" s="99">
        <v>226542.0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11257</v>
      </c>
      <c r="D22" s="99">
        <v>2908.0</v>
      </c>
      <c r="E22" s="99">
        <v>8349.0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311673</v>
      </c>
      <c r="D25" s="99">
        <v>5210.0</v>
      </c>
      <c r="E25" s="99">
        <v>306463.0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1531917</v>
      </c>
      <c r="D26" s="99">
        <v>844010.0</v>
      </c>
      <c r="E26" s="99">
        <v>687907.0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593163</v>
      </c>
      <c r="D28" s="99">
        <v>525226.0</v>
      </c>
      <c r="E28" s="99">
        <v>67937.0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16824</v>
      </c>
      <c r="D31" s="99">
        <v>18.0</v>
      </c>
      <c r="E31" s="99">
        <v>16806.0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102" t="s">
        <v>135</v>
      </c>
      <c r="C34" s="98">
        <f t="shared" si="1"/>
        <v>34580493</v>
      </c>
      <c r="D34" s="99">
        <v>3.4319331E7</v>
      </c>
      <c r="E34" s="99">
        <v>261162.0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136</v>
      </c>
      <c r="C35" s="98">
        <f t="shared" si="1"/>
        <v>539995</v>
      </c>
      <c r="D35" s="99">
        <v>138492.0</v>
      </c>
      <c r="E35" s="99">
        <v>401503.0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137</v>
      </c>
      <c r="C36" s="98">
        <f t="shared" si="1"/>
        <v>435624</v>
      </c>
      <c r="D36" s="99">
        <v>214898.0</v>
      </c>
      <c r="E36" s="99">
        <v>220726.0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t="s">
        <v>138</v>
      </c>
      <c r="C37" s="98">
        <f t="shared" si="1"/>
        <v>210000</v>
      </c>
      <c r="D37" s="99">
        <v>0.0</v>
      </c>
      <c r="E37" s="99">
        <v>210000.0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422695</v>
      </c>
      <c r="D38" s="99">
        <v>60366.0</v>
      </c>
      <c r="E38" s="99">
        <v>362329.0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45183158</v>
      </c>
      <c r="D40" s="104">
        <f t="shared" si="2"/>
        <v>39210336</v>
      </c>
      <c r="E40" s="104">
        <f t="shared" si="2"/>
        <v>5972822</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ASSOCIATION OF CHRONIC DISEASE DIRECTORS</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434037.0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4821326.0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78559.0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197385.0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113265.0</v>
      </c>
      <c r="E12" s="109">
        <f>D11-D12</f>
        <v>84120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1121117.0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22495.0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6561654</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3543607.0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42247.0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3585854</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2690354.0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285446.0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2975800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6561654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NATIONAL ASSOCIATION OF CHRONIC DISEASE DIRECTORS</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2021'!C40</f>
        <v>45183158</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2021'!C31</f>
        <v>16824</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45166334</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3763861.167</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2021'!E2+'Balance Sheet 2021'!E3</f>
        <v>434037</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0.1153169527</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2021'!E30</f>
        <v>2690354</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2021'!C40</f>
        <v>45183158</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3765263.167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0.7145195119</v>
      </c>
      <c r="E14" s="150" t="s">
        <v>189</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2021'!E13:E15)</f>
        <v>1121117</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2021'!C40</f>
        <v>45183158</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3765263.167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0.2977526272</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0.4130695799</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2021'!E2:E7,'Revenues 2021'!F10:F15)</f>
        <v>44376220</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2021'!F44</f>
        <v>45972554</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0.965276369</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2021'!C7:C9)</f>
        <v>4999902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2021'!C10:C12)</f>
        <v>1206124</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6206026</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2021'!C40</f>
        <v>45183158</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0.1373526392</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2021'!C10:C11)</f>
        <v>845996</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2021'!C7:C9)</f>
        <v>4999902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0.1692025164</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218</v>
      </c>
      <c r="D41" s="75">
        <f>'Expenses 2021'!D40</f>
        <v>39210336</v>
      </c>
      <c r="E41" s="165">
        <f t="shared" ref="E41:E44" si="1">D41/$D$44</f>
        <v>0.8678086645</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2021'!E40</f>
        <v>5972822</v>
      </c>
      <c r="E42" s="165">
        <f t="shared" si="1"/>
        <v>0.1321913355</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2021'!F40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45183158</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2021'!F9</f>
        <v>45830791</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2021'!F40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2021'!E2:E10)</f>
        <v>5333922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2021'!E19:E22)</f>
        <v>3585854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6">
        <f>if(D53=0, "$0",D52/D53)</f>
        <v>1.487490009</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2021'!E18</f>
        <v>6561654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8">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NATIONAL ASSOCIATION OF CHRONIC DISEASE DIRECTORS</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4.9422884E7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1408354.0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50831238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147500.0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147500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15887.0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568806.0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529659.0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39147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39147</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42.0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42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51033814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NATIONAL ASSOCIATION OF CHRONIC DISEASE DIRECTORS</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2239736</v>
      </c>
      <c r="D7" s="99">
        <v>875940.0</v>
      </c>
      <c r="E7" s="99">
        <v>1363796.0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3903239</v>
      </c>
      <c r="D9" s="99">
        <v>1526521.0</v>
      </c>
      <c r="E9" s="99">
        <v>2376718.0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911399</v>
      </c>
      <c r="D11" s="99">
        <v>356440.0</v>
      </c>
      <c r="E11" s="99">
        <v>554959.0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420284</v>
      </c>
      <c r="D12" s="99">
        <v>164369.0</v>
      </c>
      <c r="E12" s="99">
        <v>255915.0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111403</v>
      </c>
      <c r="D15" s="99">
        <v>0.0</v>
      </c>
      <c r="E15" s="99">
        <v>111403.0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24500</v>
      </c>
      <c r="D16" s="99">
        <v>0.0</v>
      </c>
      <c r="E16" s="99">
        <v>24500.0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26699</v>
      </c>
      <c r="D20" s="99">
        <v>0.0</v>
      </c>
      <c r="E20" s="99">
        <v>26699.0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49482</v>
      </c>
      <c r="D22" s="99">
        <v>15674.0</v>
      </c>
      <c r="E22" s="99">
        <v>33808.0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278210</v>
      </c>
      <c r="D25" s="99">
        <v>5206.0</v>
      </c>
      <c r="E25" s="99">
        <v>273004.0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2454232</v>
      </c>
      <c r="D26" s="99">
        <v>1376367.0</v>
      </c>
      <c r="E26" s="99">
        <v>1077865.0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667425</v>
      </c>
      <c r="D28" s="99">
        <v>335633.0</v>
      </c>
      <c r="E28" s="99">
        <v>331792.0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16824</v>
      </c>
      <c r="D31" s="99">
        <v>717.0</v>
      </c>
      <c r="E31" s="99">
        <v>16107.0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37992250</v>
      </c>
      <c r="D34" s="99">
        <v>3.7079752E7</v>
      </c>
      <c r="E34" s="99">
        <v>912498.0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136</v>
      </c>
      <c r="C35" s="98">
        <f t="shared" si="1"/>
        <v>545432</v>
      </c>
      <c r="D35" s="99">
        <v>27014.0</v>
      </c>
      <c r="E35" s="99">
        <v>518418.0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240</v>
      </c>
      <c r="C36" s="98">
        <f t="shared" si="1"/>
        <v>466341</v>
      </c>
      <c r="D36" s="99">
        <v>182382.0</v>
      </c>
      <c r="E36" s="99">
        <v>283959.0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t="s">
        <v>241</v>
      </c>
      <c r="C37" s="98">
        <f t="shared" si="1"/>
        <v>255736</v>
      </c>
      <c r="D37" s="99">
        <v>10892.0</v>
      </c>
      <c r="E37" s="99">
        <v>244844.0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356223</v>
      </c>
      <c r="D38" s="99">
        <v>43910.0</v>
      </c>
      <c r="E38" s="99">
        <v>312313.0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50719415</v>
      </c>
      <c r="D40" s="104">
        <f t="shared" si="2"/>
        <v>42000817</v>
      </c>
      <c r="E40" s="104">
        <f t="shared" si="2"/>
        <v>8718598</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NATIONAL ASSOCIATION OF CHRONIC DISEASE DIRECTORS</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6153445.0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1354460.0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367001.0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197385.0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130089.0</v>
      </c>
      <c r="E12" s="109">
        <f>D11-D12</f>
        <v>67296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1276561.0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120687.0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9339450</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5608197.0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380644.0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5988841</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3143074.0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207535.0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3350609</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9339450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