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<sst xmlns="http://schemas.openxmlformats.org/spreadsheetml/2006/main" count="877" uniqueCount="252">
  <si>
    <t>HEURICH HOUSE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</si>
  <si>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</si>
  <si>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</si>
  <si>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</si>
  <si>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</si>
  <si>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</si>
  <si>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</si>
  <si>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</si>
  <si>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</si>
  <si>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</si>
  <si>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</si>
  <si>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</si>
  <si>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</si>
  <si>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</si>
  <si>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</si>
  <si>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</si>
  <si>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</si>
  <si>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</si>
  <si>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</si>
  <si>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</si>
  <si>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</si>
  <si>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</si>
  <si>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</si>
  <si>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</si>
  <si>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</si>
  <si>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</si>
  <si>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</si>
  <si>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</si>
  <si>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</si>
  <si>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</si>
  <si>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</si>
  <si>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</si>
  <si>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</si>
  <si>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</si>
  <si>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</si>
  <si>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</si>
  <si>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</si>
  <si>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</si>
  <si>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</si>
  <si>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</si>
  <si>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</si>
  <si>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</si>
  <si>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</si>
  <si>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</si>
  <si>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</si>
  <si>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</si>
  <si>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</si>
  <si>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</si>
  <si>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</si>
  <si>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</si>
  <si>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</si>
  <si>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</si>
  <si>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</si>
  <si>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</si>
  <si>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</si>
  <si>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</si>
  <si>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</si>
  <si>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</si>
  <si>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</si>
  <si>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</si>
  <si>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</si>
  <si>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</si>
  <si>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</si>
  <si>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</si>
  <si>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GIFT SHOP</t>
  </si>
  <si>
    <t>VENUE FEES</t>
  </si>
  <si>
    <t>OTHER</t>
  </si>
  <si>
    <t>ADMISSION FEE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</si>
  <si>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</si>
  <si>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</si>
  <si>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</si>
  <si>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</si>
  <si>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</si>
  <si>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</si>
  <si>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</si>
  <si>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</si>
  <si>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</si>
  <si>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</si>
  <si>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</si>
  <si>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</si>
  <si>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</si>
  <si>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</si>
  <si>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</si>
  <si>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</si>
  <si>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</si>
  <si>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</si>
  <si>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</si>
  <si>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</si>
  <si>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</si>
  <si>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</si>
  <si>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</si>
  <si>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</si>
  <si>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</si>
  <si>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</si>
  <si>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</si>
  <si>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</si>
  <si>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</si>
  <si>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</si>
  <si>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</si>
  <si>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</si>
  <si>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REVENUES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</si>
  <si>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</si>
  <si>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</si>
  <si>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</si>
  <si>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</si>
  <si>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</si>
  <si>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</si>
  <si>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</si>
  <si>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</si>
  <si>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</si>
  <si>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</si>
  <si>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</si>
  <si>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</si>
  <si>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</si>
  <si>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</si>
  <si>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</si>
  <si>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</si>
  <si>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</si>
  <si>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</si>
  <si>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</si>
  <si>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</si>
  <si>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</si>
  <si>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</si>
  <si>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</si>
  <si>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</si>
  <si>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</si>
  <si>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</si>
  <si>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</si>
  <si>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</si>
  <si>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</si>
  <si>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</si>
  <si>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</si>
  <si>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</si>
  <si>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</si>
  <si>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</si>
  <si>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</si>
  <si>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</si>
  <si>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</si>
  <si>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</si>
  <si>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</si>
  <si>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</si>
  <si>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</si>
  <si>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</si>
  <si>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</si>
  <si>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</si>
  <si>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</si>
  <si>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</si>
  <si>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</si>
  <si>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</si>
  <si>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</si>
  <si>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</si>
  <si>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</si>
  <si>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</si>
  <si>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</si>
  <si>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</si>
  <si>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</si>
  <si>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</si>
  <si>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</si>
  <si>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</si>
  <si>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</si>
  <si>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</si>
  <si>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</si>
  <si>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</si>
  <si>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</si>
  <si>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</si>
  <si>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</si>
  <si>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</si>
  <si>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</si>
  <si>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</si>
  <si>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</si>
  <si>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</si>
  <si>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</si>
  <si>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</si>
  <si>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</si>
  <si>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</si>
  <si>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</si>
  <si>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</si>
  <si>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</si>
  <si>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</si>
  <si>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</si>
  <si>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</si>
  <si>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</si>
  <si>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</si>
  <si>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</si>
  <si>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</si>
  <si>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</si>
  <si>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</si>
  <si>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</si>
  <si>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</si>
  <si>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</si>
  <si>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</si>
  <si>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</si>
  <si>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</si>
  <si>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</si>
  <si>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</si>
  <si>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</si>
  <si>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</si>
  <si>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</si>
  <si>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</si>
  <si>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</si>
  <si>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</si>
  <si>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</si>
  <si>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</si>
  <si>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</si>
  <si>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</si>
  <si>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</si>
  <si>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</si>
  <si>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</si>
  <si>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</si>
  <si>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</si>
  <si>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</si>
  <si>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</si>
  <si>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</si>
  <si>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</si>
  <si>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</si>
  <si>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</si>
  <si>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</si>
  <si>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</si>
  <si>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</si>
  <si>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</si>
  <si>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</si>
  <si>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</si>
  <si>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</si>
  <si>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</si>
  <si>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</si>
  <si>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</si>
  <si>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</si>
  <si>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</si>
  <si>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</si>
  <si>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</si>
  <si>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</si>
  <si>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</si>
  <si>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</si>
  <si>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</si>
  <si>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</si>
  <si>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</si>
  <si>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</si>
  <si>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</si>
  <si>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</si>
  <si>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UTILITIES</t>
  </si>
  <si>
    <t>EQUIPMENT</t>
  </si>
  <si>
    <t xml:space="preserve"> PROPERTY TAX</t>
  </si>
  <si>
    <t>DUES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</si>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</sst>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HEURICH HOUSE FOUNDATION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1056136</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24162</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1031974</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85997.83333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42891</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0.4987451234</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2023590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1056136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88011.33333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22.99237977</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1251100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1056136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88011.33333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14.21521471</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14.71395983</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285256</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902797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0.3159691492</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546966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52285</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599251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1056136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0.5673994637</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13617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546966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0.02489551453</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243</v>
      </c>
      <c r="D41" s="75">
        <f>'Expenses 2022'!D40</f>
        <v>751272</v>
      </c>
      <c r="E41" s="165">
        <f t="shared" ref="E41:E44" si="1">D41/$D$44</f>
        <v>0.7113402062</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219778</v>
      </c>
      <c r="E42" s="165">
        <f t="shared" si="1"/>
        <v>0.2080963058</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85086</v>
      </c>
      <c r="E43" s="165">
        <f t="shared" si="1"/>
        <v>0.08056348804</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1056136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310610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85086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3.650541805</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44468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19455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2.285684914</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5635527</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8235728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0.6842779412</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HEURICH HOUSE FOUNDATION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876.0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290458.0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29847.0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321181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322136.0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67</v>
      </c>
      <c r="D11" s="61"/>
      <c r="E11" s="61"/>
      <c r="F11" s="62">
        <v>102791.0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65</v>
      </c>
      <c r="D12" s="61"/>
      <c r="E12" s="61"/>
      <c r="F12" s="62">
        <v>76651.0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66</v>
      </c>
      <c r="D13" s="61"/>
      <c r="E13" s="61"/>
      <c r="F13" s="62">
        <v>59068.0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560646</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70971.0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244</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t="s">
        <v>100</v>
      </c>
      <c r="D39" s="74"/>
      <c r="E39" s="48">
        <v>123468.0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123468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1076266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HEURICH HOUSE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118342</v>
      </c>
      <c r="D7" s="99">
        <v>29585.0</v>
      </c>
      <c r="E7" s="99">
        <v>29585.0</v>
      </c>
      <c r="F7" s="99">
        <v>59172.0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531012</v>
      </c>
      <c r="D9" s="99">
        <v>457943.0</v>
      </c>
      <c r="E9" s="99">
        <v>17713.0</v>
      </c>
      <c r="F9" s="99">
        <v>55356.0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20013</v>
      </c>
      <c r="D11" s="99">
        <v>17259.0</v>
      </c>
      <c r="E11" s="99">
        <v>668.0</v>
      </c>
      <c r="F11" s="99">
        <v>2086.0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46636</v>
      </c>
      <c r="D12" s="99">
        <v>40218.0</v>
      </c>
      <c r="E12" s="99">
        <v>1556.0</v>
      </c>
      <c r="F12" s="99">
        <v>4862.0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3481</v>
      </c>
      <c r="D15" s="99">
        <v>2971.0</v>
      </c>
      <c r="E15" s="99">
        <v>510.0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17110</v>
      </c>
      <c r="D16" s="99">
        <v>0.0</v>
      </c>
      <c r="E16" s="99">
        <v>17110.0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51573</v>
      </c>
      <c r="D20" s="99">
        <v>16573.0</v>
      </c>
      <c r="E20" s="99">
        <v>35000.0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1570</v>
      </c>
      <c r="D21" s="99">
        <v>1020.0</v>
      </c>
      <c r="E21" s="99">
        <v>550.0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130951</v>
      </c>
      <c r="D22" s="99">
        <v>122329.0</v>
      </c>
      <c r="E22" s="99">
        <v>7963.0</v>
      </c>
      <c r="F22" s="99">
        <v>659.0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3382</v>
      </c>
      <c r="D23" s="99">
        <v>3382.0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433</v>
      </c>
      <c r="D26" s="99">
        <v>255.0</v>
      </c>
      <c r="E26" s="99">
        <v>178.0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26422</v>
      </c>
      <c r="D31" s="99">
        <v>0.0</v>
      </c>
      <c r="E31" s="99">
        <v>26422.0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25840</v>
      </c>
      <c r="D32" s="99">
        <v>0.0</v>
      </c>
      <c r="E32" s="99">
        <v>25840.0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239</v>
      </c>
      <c r="C34" s="98">
        <f t="shared" si="1"/>
        <v>47878</v>
      </c>
      <c r="D34" s="99">
        <v>47753.0</v>
      </c>
      <c r="E34" s="99">
        <v>125.0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242</v>
      </c>
      <c r="C35" s="98">
        <f t="shared" si="1"/>
        <v>23817</v>
      </c>
      <c r="D35" s="99">
        <v>8668.0</v>
      </c>
      <c r="E35" s="99">
        <v>8861.0</v>
      </c>
      <c r="F35" s="99">
        <v>6288.0</v>
      </c>
      <c r="G35" s="43"/>
      <c r="H35" s="43"/>
      <c r="I35" s="43"/>
      <c r="J35" s="43"/>
      <c r="K35" s="43"/>
      <c r="L35" s="43"/>
      <c r="M35" s="43"/>
      <c r="N35" s="43"/>
      <c r="O35" s="43"/>
      <c r="P35" s="43"/>
      <c r="Q35" s="43"/>
      <c r="R35" s="43"/>
      <c r="S35" s="43"/>
      <c r="T35" s="43"/>
      <c r="U35" s="43"/>
      <c r="V35" s="43"/>
      <c r="W35" s="43"/>
      <c r="X35" s="43"/>
      <c r="Y35" s="43"/>
      <c r="Z35" s="43"/>
    </row>
    <row r="36">
      <c r="A36" s="45" t="s">
        <v>50</v>
      </c>
      <c r="B36" s="60" t="s">
        <v>241</v>
      </c>
      <c r="C36" s="98">
        <f t="shared" si="1"/>
        <v>21034</v>
      </c>
      <c r="D36" s="99">
        <v>0.0</v>
      </c>
      <c r="E36" s="99">
        <v>21034.0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240</v>
      </c>
      <c r="C37" s="98">
        <f t="shared" si="1"/>
        <v>16914</v>
      </c>
      <c r="D37" s="99">
        <v>14977.0</v>
      </c>
      <c r="E37" s="99">
        <v>1937.0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33562</v>
      </c>
      <c r="D38" s="99">
        <v>28819.0</v>
      </c>
      <c r="E38" s="99">
        <v>4450.0</v>
      </c>
      <c r="F38" s="99">
        <v>293.0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1119970</v>
      </c>
      <c r="D40" s="104">
        <f t="shared" si="2"/>
        <v>791752</v>
      </c>
      <c r="E40" s="104">
        <f t="shared" si="2"/>
        <v>199502</v>
      </c>
      <c r="F40" s="104">
        <f t="shared" si="2"/>
        <v>128716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HEURICH HOUSE FOUNDATION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153198.0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5385.0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7245717.0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328002.0</v>
      </c>
      <c r="E12" s="109">
        <f>D11-D12</f>
        <v>6917715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1101960.0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8178258</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67979.0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1100.0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5635527.0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493766.0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6198372</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1979886.0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1979886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8178258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HEURICH HOUSE FOUNDATION</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1119970</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26422</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1093548</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91129</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153198</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1.681111392</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1979886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1119970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93330.83333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21.21363251</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1101960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1119970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93330.83333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11.80703055</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13.48814194</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322136</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1076266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0.2993089069</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649354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66649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716003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1119970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0.6393055171</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20013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649354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0.03081986097</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245</v>
      </c>
      <c r="D41" s="75">
        <f>'Expenses 2023'!D40</f>
        <v>791752</v>
      </c>
      <c r="E41" s="165">
        <f t="shared" ref="E41:E44" si="1">D41/$D$44</f>
        <v>0.7069403645</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199502</v>
      </c>
      <c r="E42" s="165">
        <f t="shared" si="1"/>
        <v>0.1781315571</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128716</v>
      </c>
      <c r="E43" s="165">
        <f t="shared" si="1"/>
        <v>0.1149280784</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1119970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321181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128716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2.495268653</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158583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69079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2.295675965</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5635527</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8178258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0.6890864778</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HEURICH HOUSE FOUNDATION</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181</v>
      </c>
      <c r="D5" s="177">
        <f>'Ratios 2021'!D8</f>
        <v>2.294824739</v>
      </c>
      <c r="E5" s="177">
        <f>'Ratios 2022'!D8</f>
        <v>0.4987451234</v>
      </c>
      <c r="F5" s="177">
        <f>'Ratios 2023'!D8</f>
        <v>1.681111392</v>
      </c>
      <c r="G5" s="177">
        <f>average(D5:F5)</f>
        <v>1.491560418</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189</v>
      </c>
      <c r="D10" s="149">
        <f>'Ratios 2021'!D14</f>
        <v>31.23862983</v>
      </c>
      <c r="E10" s="149">
        <f>'Ratios 2022'!D14</f>
        <v>22.99237977</v>
      </c>
      <c r="F10" s="149">
        <f>'Ratios 2023'!D14</f>
        <v>21.21363251</v>
      </c>
      <c r="G10" s="177">
        <f>average(D10:F10)</f>
        <v>25.14821403</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20.24125466</v>
      </c>
      <c r="E15" s="180">
        <f>'Ratios 2022'!D20</f>
        <v>14.21521471</v>
      </c>
      <c r="F15" s="180">
        <f>'Ratios 2023'!D20</f>
        <v>11.80703055</v>
      </c>
      <c r="G15" s="177">
        <f>average(D15:F15)</f>
        <v>15.42116664</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0.7843943709</v>
      </c>
      <c r="E20" s="163">
        <f>'Ratios 2022'!D26</f>
        <v>0.3159691492</v>
      </c>
      <c r="F20" s="163">
        <f>'Ratios 2023'!D26</f>
        <v>0.2993089069</v>
      </c>
      <c r="G20" s="181">
        <f>average(D20:F20)</f>
        <v>0.4665574757</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0.540544936</v>
      </c>
      <c r="E25" s="163">
        <f>'Ratios 2022'!D33</f>
        <v>0.5673994637</v>
      </c>
      <c r="F25" s="163">
        <f>'Ratios 2023'!D33</f>
        <v>0.6393055171</v>
      </c>
      <c r="G25" s="181">
        <f>average(D25:F25)</f>
        <v>0.5824166389</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0.02147915772</v>
      </c>
      <c r="E30" s="163">
        <f>'Ratios 2022'!D38</f>
        <v>0.02489551453</v>
      </c>
      <c r="F30" s="163">
        <f>'Ratios 2023'!D38</f>
        <v>0.03081986097</v>
      </c>
      <c r="G30" s="181">
        <f>average(D30:F30)</f>
        <v>0.02573151107</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0.6278375357</v>
      </c>
      <c r="E35" s="163">
        <f>'Ratios 2022'!E41</f>
        <v>0.7113402062</v>
      </c>
      <c r="F35" s="163">
        <f>'Ratios 2023'!E41</f>
        <v>0.7069403645</v>
      </c>
      <c r="G35" s="181">
        <f t="shared" ref="G35:G37" si="1">average(D35:F35)</f>
        <v>0.6820393688</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0.2925697613</v>
      </c>
      <c r="E36" s="163">
        <f>'Ratios 2022'!E42</f>
        <v>0.2080963058</v>
      </c>
      <c r="F36" s="163">
        <f>'Ratios 2023'!E42</f>
        <v>0.1781315571</v>
      </c>
      <c r="G36" s="181">
        <f t="shared" si="1"/>
        <v>0.2262658747</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0.0795927031</v>
      </c>
      <c r="E37" s="163">
        <f>'Ratios 2022'!E43</f>
        <v>0.08056348804</v>
      </c>
      <c r="F37" s="163">
        <f>'Ratios 2023'!E43</f>
        <v>0.1149280784</v>
      </c>
      <c r="G37" s="181">
        <f t="shared" si="1"/>
        <v>0.09169475652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6.368680419</v>
      </c>
      <c r="E42" s="166">
        <f>'Ratios 2022'!D49</f>
        <v>3.650541805</v>
      </c>
      <c r="F42" s="166">
        <f>'Ratios 2023'!D49</f>
        <v>2.495268653</v>
      </c>
      <c r="G42" s="183">
        <f>average(D42:F42)</f>
        <v>4.171496959</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3.853154633</v>
      </c>
      <c r="E47" s="149">
        <f>'Ratios 2022'!D54</f>
        <v>2.285684914</v>
      </c>
      <c r="F47" s="149">
        <f>'Ratios 2023'!D54</f>
        <v>2.295675965</v>
      </c>
      <c r="G47" s="177">
        <f>average(D47:F47)</f>
        <v>2.811505171</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0.6639487176</v>
      </c>
      <c r="E52" s="184">
        <f>'Ratios 2022'!D59</f>
        <v>0.6842779412</v>
      </c>
      <c r="F52" s="184">
        <f>'Ratios 2023'!D59</f>
        <v>0.6890864778</v>
      </c>
      <c r="G52" s="185">
        <f>average(D52:F52)</f>
        <v>0.6791043789</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HEURICH HOUSE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HEURICH HOUSE FOUNDATION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675.0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401264.0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21954.0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423893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167609.0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94350.0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43322.0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35440.0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340721</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-254055.0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t="s">
        <v>100</v>
      </c>
      <c r="D39" s="74"/>
      <c r="E39" s="48">
        <v>1000.0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1000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511559</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HEURICH HOUSE FOUNDATION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101892</v>
      </c>
      <c r="D7" s="99">
        <v>75400.0</v>
      </c>
      <c r="E7" s="99">
        <v>13246.0</v>
      </c>
      <c r="F7" s="99">
        <v>13246.0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310275</v>
      </c>
      <c r="D9" s="99">
        <v>229603.0</v>
      </c>
      <c r="E9" s="99">
        <v>40336.0</v>
      </c>
      <c r="F9" s="99">
        <v>40336.0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8853</v>
      </c>
      <c r="D11" s="99">
        <v>6551.0</v>
      </c>
      <c r="E11" s="99">
        <v>1151.0</v>
      </c>
      <c r="F11" s="99">
        <v>1151.0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31008</v>
      </c>
      <c r="D12" s="99">
        <v>22946.0</v>
      </c>
      <c r="E12" s="99">
        <v>4031.0</v>
      </c>
      <c r="F12" s="99">
        <v>4031.0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8262</v>
      </c>
      <c r="D15" s="99">
        <v>4875.0</v>
      </c>
      <c r="E15" s="99">
        <v>3347.0</v>
      </c>
      <c r="F15" s="99">
        <v>40.0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18925</v>
      </c>
      <c r="D16" s="99">
        <v>0.0</v>
      </c>
      <c r="E16" s="99">
        <v>18925.0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39834</v>
      </c>
      <c r="D20" s="99">
        <v>35179.0</v>
      </c>
      <c r="E20" s="99">
        <v>4655.0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69489</v>
      </c>
      <c r="D22" s="99">
        <v>64637.0</v>
      </c>
      <c r="E22" s="99">
        <v>4852.0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8014</v>
      </c>
      <c r="D23" s="99">
        <v>8014.0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140</v>
      </c>
      <c r="D26" s="99">
        <v>130.0</v>
      </c>
      <c r="E26" s="99">
        <v>10.0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75549</v>
      </c>
      <c r="D31" s="99">
        <v>0.0</v>
      </c>
      <c r="E31" s="99">
        <v>75549.0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21010</v>
      </c>
      <c r="D32" s="99">
        <v>0.0</v>
      </c>
      <c r="E32" s="99">
        <v>21010.0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102"/>
      <c r="C34" s="98">
        <f t="shared" si="1"/>
        <v>35432</v>
      </c>
      <c r="D34" s="99">
        <v>35257.0</v>
      </c>
      <c r="E34" s="99">
        <v>175.0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31574</v>
      </c>
      <c r="D35" s="99">
        <v>22650.0</v>
      </c>
      <c r="E35" s="99">
        <v>4140.0</v>
      </c>
      <c r="F35" s="99">
        <v>4784.0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28060</v>
      </c>
      <c r="D36" s="99">
        <v>7186.0</v>
      </c>
      <c r="E36" s="99">
        <v>20874.0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21259</v>
      </c>
      <c r="D37" s="99">
        <v>6659.0</v>
      </c>
      <c r="E37" s="99">
        <v>11653.0</v>
      </c>
      <c r="F37" s="99">
        <v>2947.0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26669</v>
      </c>
      <c r="D38" s="99">
        <v>5939.0</v>
      </c>
      <c r="E38" s="99">
        <v>20706.0</v>
      </c>
      <c r="F38" s="99">
        <v>24.0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836245</v>
      </c>
      <c r="D40" s="104">
        <f t="shared" si="2"/>
        <v>525026</v>
      </c>
      <c r="E40" s="104">
        <f t="shared" si="2"/>
        <v>244660</v>
      </c>
      <c r="F40" s="104">
        <f t="shared" si="2"/>
        <v>66559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HEURICH HOUSE FOUNDATION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145472.0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7209287.0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277418.0</v>
      </c>
      <c r="E12" s="109">
        <f>D11-D12</f>
        <v>6931869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1410554.0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8487895</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29654.0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8100.0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5635527.0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637685.0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6310966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2176929.0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2176929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8487895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HEURICH HOUSE FOUNDATION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836245</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75549</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760696</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63391.33333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145472</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2.294824739</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2176929</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836245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69687.08333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31.23862983</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1410554</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836245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69687.08333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20.24125466</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22.5360794</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401264</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511559</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0.7843943709</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412167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39861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452028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836245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0.540544936</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8853</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412167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0.02147915772</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525026</v>
      </c>
      <c r="E41" s="165">
        <f t="shared" ref="E41:E44" si="1">D41/$D$44</f>
        <v>0.6278375357</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244660</v>
      </c>
      <c r="E42" s="165">
        <f t="shared" si="1"/>
        <v>0.2925697613</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66559</v>
      </c>
      <c r="E43" s="165">
        <f t="shared" si="1"/>
        <v>0.0795927031</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836245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423893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66559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6.368680419</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145472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37754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3.853154633</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5635527</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8487895</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0.6639487176</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HEURICH HOUSE FOUNDATION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129.0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285256.0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25225.0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310610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280234.0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103239.0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t="s">
        <v>67</v>
      </c>
      <c r="D12" s="61"/>
      <c r="E12" s="61"/>
      <c r="F12" s="62">
        <v>82979.0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t="s">
        <v>66</v>
      </c>
      <c r="D13" s="61"/>
      <c r="E13" s="61"/>
      <c r="F13" s="62">
        <v>34788.0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501240</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90649.0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60" t="s">
        <v>100</v>
      </c>
      <c r="D39" s="74"/>
      <c r="E39" s="48">
        <v>298.0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298</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902797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HEURICH HOUSE FOUNDATION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114898</v>
      </c>
      <c r="D7" s="99">
        <v>85024.0</v>
      </c>
      <c r="E7" s="99">
        <v>14937.0</v>
      </c>
      <c r="F7" s="99">
        <v>14937.0</v>
      </c>
      <c r="G7" s="43"/>
      <c r="H7" s="43"/>
      <c r="I7" s="43"/>
      <c r="J7" s="43"/>
      <c r="K7" s="43"/>
      <c r="L7" s="43"/>
      <c r="M7" s="43"/>
      <c r="N7" s="43"/>
      <c r="O7" s="43"/>
      <c r="P7" s="43"/>
      <c r="Q7" s="43"/>
      <c r="R7" s="43"/>
      <c r="S7" s="43"/>
      <c r="T7" s="43"/>
      <c r="U7" s="43"/>
      <c r="V7" s="43"/>
      <c r="W7" s="43"/>
      <c r="X7" s="43"/>
      <c r="Y7" s="43"/>
      <c r="Z7" s="43"/>
    </row>
    <row r="8">
      <c r="A8" s="80">
        <v>6.0</v>
      </c>
      <c r="B8" s="96" t="s">
        <v>112</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432068</v>
      </c>
      <c r="D9" s="99">
        <v>319730.0</v>
      </c>
      <c r="E9" s="99">
        <v>56169.0</v>
      </c>
      <c r="F9" s="99">
        <v>56169.0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13617</v>
      </c>
      <c r="D11" s="99">
        <v>10077.0</v>
      </c>
      <c r="E11" s="99">
        <v>1770.0</v>
      </c>
      <c r="F11" s="99">
        <v>1770.0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38668</v>
      </c>
      <c r="D12" s="99">
        <v>28614.0</v>
      </c>
      <c r="E12" s="99">
        <v>5027.0</v>
      </c>
      <c r="F12" s="99">
        <v>5027.0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5010</v>
      </c>
      <c r="D15" s="99">
        <v>4006.0</v>
      </c>
      <c r="E15" s="99">
        <v>964.0</v>
      </c>
      <c r="F15" s="99">
        <v>40.0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18765</v>
      </c>
      <c r="D16" s="99">
        <v>0.0</v>
      </c>
      <c r="E16" s="99">
        <v>18765.0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111535</v>
      </c>
      <c r="D20" s="99">
        <v>92972.0</v>
      </c>
      <c r="E20" s="99">
        <v>17563.0</v>
      </c>
      <c r="F20" s="99">
        <v>1000.0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123817</v>
      </c>
      <c r="D22" s="99">
        <v>117617.0</v>
      </c>
      <c r="E22" s="99">
        <v>6112.0</v>
      </c>
      <c r="F22" s="99">
        <v>88.0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4106</v>
      </c>
      <c r="D23" s="99">
        <v>4106.0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4262</v>
      </c>
      <c r="D26" s="99">
        <v>3951.0</v>
      </c>
      <c r="E26" s="99">
        <v>311.0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24162</v>
      </c>
      <c r="D31" s="99">
        <v>0.0</v>
      </c>
      <c r="E31" s="99">
        <v>24162.0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35089</v>
      </c>
      <c r="D32" s="99">
        <v>2914.0</v>
      </c>
      <c r="E32" s="99">
        <v>32175.0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239</v>
      </c>
      <c r="C34" s="98">
        <f t="shared" si="1"/>
        <v>38209</v>
      </c>
      <c r="D34" s="99">
        <v>34688.0</v>
      </c>
      <c r="E34" s="99">
        <v>2646.0</v>
      </c>
      <c r="F34" s="99">
        <v>875.0</v>
      </c>
      <c r="G34" s="43"/>
      <c r="H34" s="43"/>
      <c r="I34" s="43"/>
      <c r="J34" s="43"/>
      <c r="K34" s="43"/>
      <c r="L34" s="43"/>
      <c r="M34" s="43"/>
      <c r="N34" s="43"/>
      <c r="O34" s="43"/>
      <c r="P34" s="43"/>
      <c r="Q34" s="43"/>
      <c r="R34" s="43"/>
      <c r="S34" s="43"/>
      <c r="T34" s="43"/>
      <c r="U34" s="43"/>
      <c r="V34" s="43"/>
      <c r="W34" s="43"/>
      <c r="X34" s="43"/>
      <c r="Y34" s="43"/>
      <c r="Z34" s="43"/>
    </row>
    <row r="35">
      <c r="A35" s="45" t="s">
        <v>48</v>
      </c>
      <c r="B35" s="60" t="s">
        <v>240</v>
      </c>
      <c r="C35" s="98">
        <f t="shared" si="1"/>
        <v>28255</v>
      </c>
      <c r="D35" s="99">
        <v>26030.0</v>
      </c>
      <c r="E35" s="99">
        <v>2225.0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241</v>
      </c>
      <c r="C36" s="98">
        <f t="shared" si="1"/>
        <v>22466</v>
      </c>
      <c r="D36" s="99">
        <v>0.0</v>
      </c>
      <c r="E36" s="99">
        <v>22466.0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242</v>
      </c>
      <c r="C37" s="98">
        <f t="shared" si="1"/>
        <v>20657</v>
      </c>
      <c r="D37" s="99">
        <v>6017.0</v>
      </c>
      <c r="E37" s="99">
        <v>9575.0</v>
      </c>
      <c r="F37" s="99">
        <v>5065.0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20552</v>
      </c>
      <c r="D38" s="99">
        <v>15526.0</v>
      </c>
      <c r="E38" s="99">
        <v>4911.0</v>
      </c>
      <c r="F38" s="99">
        <v>115.0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1056136</v>
      </c>
      <c r="D40" s="104">
        <f t="shared" si="2"/>
        <v>751272</v>
      </c>
      <c r="E40" s="104">
        <f t="shared" si="2"/>
        <v>219778</v>
      </c>
      <c r="F40" s="104">
        <f t="shared" si="2"/>
        <v>85086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HEURICH HOUSE FOUNDATION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42891.0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1577.0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7241740.0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301580.0</v>
      </c>
      <c r="E12" s="109">
        <f>D11-D12</f>
        <v>6940160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1251100.0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8235728</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19455.0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5635527.0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557156.0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6212138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2023590.0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2023590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8235728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