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<sst xmlns="http://schemas.openxmlformats.org/spreadsheetml/2006/main" count="860" uniqueCount="245">
  <si>
    <t>MARIN COURT APPOINTED SPECIAL ADVOCATES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</si>
  <si>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</si>
  <si>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</si>
  <si>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</si>
  <si>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</si>
  <si>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</si>
  <si>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</si>
  <si>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</si>
  <si>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</si>
  <si>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</si>
  <si>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</si>
  <si>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</si>
  <si>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</si>
  <si>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</si>
  <si>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</si>
  <si>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</si>
  <si>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</si>
  <si>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</si>
  <si>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</si>
  <si>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</si>
  <si>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</si>
  <si>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</si>
  <si>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</si>
  <si>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</si>
  <si>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</si>
  <si>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</si>
  <si>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</si>
  <si>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</si>
  <si>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</si>
  <si>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</si>
  <si>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</si>
  <si>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</si>
  <si>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</si>
  <si>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</si>
  <si>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</si>
  <si>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</si>
  <si>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</si>
  <si>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</si>
  <si>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</si>
  <si>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</si>
  <si>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</si>
  <si>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</si>
  <si>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</si>
  <si>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</si>
  <si>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</si>
  <si>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</si>
  <si>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</si>
  <si>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</si>
  <si>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</si>
  <si>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</si>
  <si>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</si>
  <si>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</si>
  <si>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</si>
  <si>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</si>
  <si>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</si>
  <si>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</si>
  <si>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</si>
  <si>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</si>
  <si>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</si>
  <si>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</si>
  <si>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</si>
  <si>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</si>
  <si>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</si>
  <si>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</si>
  <si>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</si>
  <si>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</si>
  <si>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</si>
  <si>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</si>
  <si>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</si>
  <si>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</si>
  <si>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</si>
  <si>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</si>
  <si>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</si>
  <si>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</si>
  <si>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</si>
  <si>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</si>
  <si>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</si>
  <si>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</si>
  <si>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</si>
  <si>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</si>
  <si>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</si>
  <si>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</si>
  <si>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</si>
  <si>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</si>
  <si>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</si>
  <si>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</si>
  <si>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</si>
  <si>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</si>
  <si>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</si>
  <si>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</si>
  <si>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</si>
  <si>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</si>
  <si>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</si>
  <si>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</si>
  <si>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</si>
  <si>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</si>
  <si>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</si>
  <si>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</si>
  <si>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</si>
  <si>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</si>
  <si>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</si>
  <si>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</si>
  <si>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</si>
  <si>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</si>
  <si>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</si>
  <si>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</si>
  <si>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</si>
  <si>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</si>
  <si>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</si>
  <si>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</si>
  <si>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</si>
  <si>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</si>
  <si>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</si>
  <si>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</si>
  <si>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</si>
  <si>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</si>
  <si>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</si>
  <si>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</si>
  <si>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</si>
  <si>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</si>
  <si>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</si>
  <si>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</si>
  <si>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</si>
  <si>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</si>
  <si>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</si>
  <si>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</si>
  <si>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</si>
  <si>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</si>
  <si>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</si>
  <si>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</si>
  <si>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</si>
  <si>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</si>
  <si>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</si>
  <si>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t>
  </si>
  <si>
    <t>BANK CHARGES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</si>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</sst>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MARIN COURT APPOINTED SPECIAL ADVOCATES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732466</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732466</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61038.83333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721904</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11.82696262</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649539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732466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61038.83333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10.64140588</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732466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61038.83333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11.82696262</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505611</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865396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0.5842539138</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437999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44001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482000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732466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0.6580510222</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437999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236</v>
      </c>
      <c r="D41" s="75">
        <f>'Expenses 2023'!D40</f>
        <v>464784</v>
      </c>
      <c r="E41" s="164">
        <f t="shared" ref="E41:E44" si="1">D41/$D$44</f>
        <v>0.6345468595</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124175</v>
      </c>
      <c r="E42" s="164">
        <f t="shared" si="1"/>
        <v>0.1695300533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143507</v>
      </c>
      <c r="E43" s="164">
        <f t="shared" si="1"/>
        <v>0.1959230872</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732466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842100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143507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5.868006439</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1033704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2201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469.6519764</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1070133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MARIN COURT APPOINTED SPECIAL ADVOCATES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172864.0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531854.0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390806.0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1095524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16625.0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88470.0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79497.0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8973</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1121122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MARIN COURT APPOINTED SPECIAL ADVOCATES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114250</v>
      </c>
      <c r="D7" s="99">
        <v>34275.0</v>
      </c>
      <c r="E7" s="99">
        <v>45700.0</v>
      </c>
      <c r="F7" s="99">
        <v>34275.0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231303</v>
      </c>
      <c r="D9" s="99">
        <v>159247.0</v>
      </c>
      <c r="E9" s="99">
        <v>19474.0</v>
      </c>
      <c r="F9" s="99">
        <v>52582.0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11851</v>
      </c>
      <c r="D11" s="99">
        <v>6637.0</v>
      </c>
      <c r="E11" s="99">
        <v>2235.0</v>
      </c>
      <c r="F11" s="99">
        <v>2979.0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28411</v>
      </c>
      <c r="D12" s="99">
        <v>15911.0</v>
      </c>
      <c r="E12" s="99">
        <v>5359.0</v>
      </c>
      <c r="F12" s="99">
        <v>7141.0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140446</v>
      </c>
      <c r="D20" s="99">
        <v>49591.0</v>
      </c>
      <c r="E20" s="99">
        <v>69495.0</v>
      </c>
      <c r="F20" s="99">
        <v>21360.0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2860</v>
      </c>
      <c r="D21" s="99">
        <v>950.0</v>
      </c>
      <c r="E21" s="99">
        <v>679.0</v>
      </c>
      <c r="F21" s="99">
        <v>1231.0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20313</v>
      </c>
      <c r="D22" s="99">
        <v>13322.0</v>
      </c>
      <c r="E22" s="99">
        <v>3089.0</v>
      </c>
      <c r="F22" s="99">
        <v>3902.0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7711</v>
      </c>
      <c r="D23" s="99">
        <v>4162.0</v>
      </c>
      <c r="E23" s="99">
        <v>1681.0</v>
      </c>
      <c r="F23" s="99">
        <v>1868.0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59432</v>
      </c>
      <c r="D25" s="99">
        <v>33284.0</v>
      </c>
      <c r="E25" s="99">
        <v>11209.0</v>
      </c>
      <c r="F25" s="99">
        <v>14939.0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4058</v>
      </c>
      <c r="D28" s="99">
        <v>1824.0</v>
      </c>
      <c r="E28" s="99">
        <v>1846.0</v>
      </c>
      <c r="F28" s="99">
        <v>388.0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8250</v>
      </c>
      <c r="D32" s="99">
        <v>4620.0</v>
      </c>
      <c r="E32" s="99">
        <v>1556.0</v>
      </c>
      <c r="F32" s="99">
        <v>2074.0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7397</v>
      </c>
      <c r="D34" s="99">
        <v>6944.0</v>
      </c>
      <c r="E34" s="99">
        <v>191.0</v>
      </c>
      <c r="F34" s="99">
        <v>262.0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5831</v>
      </c>
      <c r="D35" s="99">
        <v>1427.0</v>
      </c>
      <c r="E35" s="99">
        <v>1884.0</v>
      </c>
      <c r="F35" s="99">
        <v>2520.0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642113</v>
      </c>
      <c r="D40" s="103">
        <f t="shared" si="2"/>
        <v>332194</v>
      </c>
      <c r="E40" s="103">
        <f t="shared" si="2"/>
        <v>164398</v>
      </c>
      <c r="F40" s="103">
        <f t="shared" si="2"/>
        <v>145521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MARIN COURT APPOINTED SPECIAL ADVOCATES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288529.0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663007.0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506089.0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17825.0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11575.0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11575.0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54500.0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1529950</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19161.0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19161</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1002891.0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507898.0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1510789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1529950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MARIN COURT APPOINTED SPECIAL ADVOCATES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642113</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642113</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53509.41667</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951536</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17.78258967</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1002891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642113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53509.41667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18.74232729</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642113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53509.41667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17.78258967</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531854</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1121122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0.4743944013</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345553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40262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385815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642113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0.6008521865</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11851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345553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0.03429575203</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238</v>
      </c>
      <c r="D41" s="75">
        <f>'Expenses 2024'!D40</f>
        <v>332194</v>
      </c>
      <c r="E41" s="164">
        <f t="shared" ref="E41:E44" si="1">D41/$D$44</f>
        <v>0.5173450779</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164398</v>
      </c>
      <c r="E42" s="164">
        <f t="shared" si="1"/>
        <v>0.2560265872</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145521</v>
      </c>
      <c r="E43" s="164">
        <f t="shared" si="1"/>
        <v>0.2266283349</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642113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1095524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145521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7.528288013</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1475450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19161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77.00276604</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1529950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MARIN COURT APPOINTED SPECIAL ADVOCATES</v>
      </c>
      <c r="B1" s="2" t="s">
        <v>239</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240</v>
      </c>
      <c r="E4" s="45" t="s">
        <v>241</v>
      </c>
      <c r="F4" s="45" t="s">
        <v>242</v>
      </c>
      <c r="G4" s="59" t="s">
        <v>243</v>
      </c>
      <c r="H4" s="59"/>
      <c r="I4" s="43"/>
      <c r="J4" s="43"/>
      <c r="K4" s="43"/>
      <c r="L4" s="43"/>
      <c r="M4" s="43"/>
      <c r="N4" s="43"/>
      <c r="O4" s="43"/>
      <c r="P4" s="43"/>
      <c r="Q4" s="43"/>
      <c r="R4" s="43"/>
      <c r="S4" s="43"/>
      <c r="T4" s="43"/>
      <c r="U4" s="43"/>
      <c r="V4" s="43"/>
      <c r="W4" s="43"/>
      <c r="X4" s="43"/>
      <c r="Y4" s="43"/>
    </row>
    <row r="5">
      <c r="A5" s="138"/>
      <c r="B5" s="49"/>
      <c r="C5" s="147" t="s">
        <v>178</v>
      </c>
      <c r="D5" s="176">
        <f>'Ratios 2022'!D8</f>
        <v>12.21735858</v>
      </c>
      <c r="E5" s="176">
        <f>'Ratios 2023'!D8</f>
        <v>11.82696262</v>
      </c>
      <c r="F5" s="176">
        <f>'Ratios 2024'!D8</f>
        <v>17.78258967</v>
      </c>
      <c r="G5" s="176">
        <f>average(D5:F5)</f>
        <v>13.94230362</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240</v>
      </c>
      <c r="E9" s="45" t="s">
        <v>241</v>
      </c>
      <c r="F9" s="45" t="s">
        <v>242</v>
      </c>
      <c r="G9" s="59" t="s">
        <v>243</v>
      </c>
      <c r="H9" s="59"/>
      <c r="I9" s="43"/>
      <c r="J9" s="43"/>
      <c r="K9" s="43"/>
      <c r="L9" s="43"/>
      <c r="M9" s="43"/>
      <c r="N9" s="43"/>
      <c r="O9" s="43"/>
      <c r="P9" s="43"/>
      <c r="Q9" s="43"/>
      <c r="R9" s="43"/>
      <c r="S9" s="43"/>
      <c r="T9" s="43"/>
      <c r="U9" s="43"/>
      <c r="V9" s="43"/>
      <c r="W9" s="43"/>
      <c r="X9" s="43"/>
      <c r="Y9" s="43"/>
    </row>
    <row r="10">
      <c r="A10" s="138"/>
      <c r="B10" s="49"/>
      <c r="C10" s="147" t="s">
        <v>186</v>
      </c>
      <c r="D10" s="148">
        <f>'Ratios 2022'!D14</f>
        <v>11.85386677</v>
      </c>
      <c r="E10" s="148">
        <f>'Ratios 2023'!D14</f>
        <v>10.64140588</v>
      </c>
      <c r="F10" s="148">
        <f>'Ratios 2024'!D14</f>
        <v>18.74232729</v>
      </c>
      <c r="G10" s="176">
        <f>average(D10:F10)</f>
        <v>13.74586664</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240</v>
      </c>
      <c r="E14" s="45" t="s">
        <v>241</v>
      </c>
      <c r="F14" s="45" t="s">
        <v>242</v>
      </c>
      <c r="G14" s="59" t="s">
        <v>243</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0</v>
      </c>
      <c r="E15" s="179">
        <f>'Ratios 2023'!D20</f>
        <v>0</v>
      </c>
      <c r="F15" s="179">
        <f>'Ratios 2024'!D20</f>
        <v>0</v>
      </c>
      <c r="G15" s="176">
        <f>average(D15:F15)</f>
        <v>0</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240</v>
      </c>
      <c r="E19" s="45" t="s">
        <v>241</v>
      </c>
      <c r="F19" s="45" t="s">
        <v>242</v>
      </c>
      <c r="G19" s="59" t="s">
        <v>243</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0.5170939505</v>
      </c>
      <c r="E20" s="162">
        <f>'Ratios 2023'!D26</f>
        <v>0.5842539138</v>
      </c>
      <c r="F20" s="162">
        <f>'Ratios 2024'!D26</f>
        <v>0.4743944013</v>
      </c>
      <c r="G20" s="180">
        <f>average(D20:F20)</f>
        <v>0.5252474219</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240</v>
      </c>
      <c r="E24" s="45" t="s">
        <v>241</v>
      </c>
      <c r="F24" s="45" t="s">
        <v>242</v>
      </c>
      <c r="G24" s="59" t="s">
        <v>243</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0.6049576683</v>
      </c>
      <c r="E25" s="162">
        <f>'Ratios 2023'!D33</f>
        <v>0.6580510222</v>
      </c>
      <c r="F25" s="162">
        <f>'Ratios 2024'!D33</f>
        <v>0.6008521865</v>
      </c>
      <c r="G25" s="180">
        <f>average(D25:F25)</f>
        <v>0.621286959</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240</v>
      </c>
      <c r="E29" s="45" t="s">
        <v>241</v>
      </c>
      <c r="F29" s="45" t="s">
        <v>242</v>
      </c>
      <c r="G29" s="59" t="s">
        <v>243</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v>
      </c>
      <c r="E30" s="162">
        <f>'Ratios 2023'!D38</f>
        <v>0</v>
      </c>
      <c r="F30" s="162">
        <f>'Ratios 2024'!D38</f>
        <v>0.03429575203</v>
      </c>
      <c r="G30" s="180">
        <f>average(D30:F30)</f>
        <v>0.01143191734</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240</v>
      </c>
      <c r="E34" s="45" t="s">
        <v>241</v>
      </c>
      <c r="F34" s="45" t="s">
        <v>242</v>
      </c>
      <c r="G34" s="59" t="s">
        <v>243</v>
      </c>
      <c r="H34" s="59"/>
      <c r="I34" s="43"/>
      <c r="J34" s="43"/>
      <c r="K34" s="43"/>
      <c r="L34" s="43"/>
      <c r="M34" s="43"/>
      <c r="N34" s="43"/>
      <c r="O34" s="43"/>
      <c r="P34" s="43"/>
      <c r="Q34" s="43"/>
      <c r="R34" s="43"/>
      <c r="S34" s="43"/>
      <c r="T34" s="43"/>
      <c r="U34" s="43"/>
      <c r="V34" s="43"/>
      <c r="W34" s="43"/>
      <c r="X34" s="43"/>
      <c r="Y34" s="43"/>
    </row>
    <row r="35">
      <c r="A35" s="138"/>
      <c r="B35" s="49"/>
      <c r="C35" s="147" t="s">
        <v>244</v>
      </c>
      <c r="D35" s="162">
        <f>'Ratios 2022'!E41</f>
        <v>0.575733097</v>
      </c>
      <c r="E35" s="162">
        <f>'Ratios 2023'!E41</f>
        <v>0.6345468595</v>
      </c>
      <c r="F35" s="162">
        <f>'Ratios 2024'!E41</f>
        <v>0.5173450779</v>
      </c>
      <c r="G35" s="180">
        <f t="shared" ref="G35:G37" si="1">average(D35:F35)</f>
        <v>0.5758750115</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0.2886143193</v>
      </c>
      <c r="E36" s="162">
        <f>'Ratios 2023'!E42</f>
        <v>0.1695300533</v>
      </c>
      <c r="F36" s="162">
        <f>'Ratios 2024'!E42</f>
        <v>0.2560265872</v>
      </c>
      <c r="G36" s="180">
        <f t="shared" si="1"/>
        <v>0.2380569866</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0.1356525838</v>
      </c>
      <c r="E37" s="162">
        <f>'Ratios 2023'!E43</f>
        <v>0.1959230872</v>
      </c>
      <c r="F37" s="162">
        <f>'Ratios 2024'!E43</f>
        <v>0.2266283349</v>
      </c>
      <c r="G37" s="180">
        <f t="shared" si="1"/>
        <v>0.186068002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240</v>
      </c>
      <c r="E41" s="45" t="s">
        <v>241</v>
      </c>
      <c r="F41" s="45" t="s">
        <v>242</v>
      </c>
      <c r="G41" s="59" t="s">
        <v>243</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9.776510309</v>
      </c>
      <c r="E42" s="165">
        <f>'Ratios 2023'!D49</f>
        <v>5.868006439</v>
      </c>
      <c r="F42" s="165">
        <f>'Ratios 2024'!D49</f>
        <v>7.528288013</v>
      </c>
      <c r="G42" s="182">
        <f>average(D42:F42)</f>
        <v>7.724268254</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240</v>
      </c>
      <c r="E46" s="45" t="s">
        <v>241</v>
      </c>
      <c r="F46" s="45" t="s">
        <v>242</v>
      </c>
      <c r="G46" s="59" t="s">
        <v>243</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57.25612486</v>
      </c>
      <c r="E47" s="148">
        <f>'Ratios 2023'!D54</f>
        <v>469.6519764</v>
      </c>
      <c r="F47" s="148">
        <f>'Ratios 2024'!D54</f>
        <v>77.00276604</v>
      </c>
      <c r="G47" s="176">
        <f>average(D47:F47)</f>
        <v>201.3036224</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240</v>
      </c>
      <c r="E51" s="45" t="s">
        <v>241</v>
      </c>
      <c r="F51" s="45" t="s">
        <v>242</v>
      </c>
      <c r="G51" s="59" t="s">
        <v>243</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MARIN COURT APPOINTED SPECIAL ADVOCATES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MARIN COURT APPOINTED SPECIAL ADVOCATES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430084.0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464672.0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894756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898622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MARIN COURT APPOINTED SPECIAL ADVOCATES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125600</v>
      </c>
      <c r="D7" s="99">
        <v>18960.0</v>
      </c>
      <c r="E7" s="99">
        <v>55945.0</v>
      </c>
      <c r="F7" s="99">
        <v>50695.0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241866</v>
      </c>
      <c r="D9" s="99">
        <v>225353.0</v>
      </c>
      <c r="E9" s="99">
        <v>16513.0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40682</v>
      </c>
      <c r="D12" s="99">
        <v>27131.0</v>
      </c>
      <c r="E12" s="99">
        <v>7921.0</v>
      </c>
      <c r="F12" s="99">
        <v>5630.0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95810</v>
      </c>
      <c r="D15" s="99">
        <v>0.0</v>
      </c>
      <c r="E15" s="99">
        <v>95810.0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33335</v>
      </c>
      <c r="D20" s="99">
        <v>33335.0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1396</v>
      </c>
      <c r="D21" s="99">
        <v>396.0</v>
      </c>
      <c r="E21" s="99">
        <v>0.0</v>
      </c>
      <c r="F21" s="99">
        <v>1000.0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24440</v>
      </c>
      <c r="D22" s="99">
        <v>15044.0</v>
      </c>
      <c r="E22" s="99">
        <v>2887.0</v>
      </c>
      <c r="F22" s="99">
        <v>6509.0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2036</v>
      </c>
      <c r="D23" s="99">
        <v>2036.0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69015</v>
      </c>
      <c r="D25" s="99">
        <v>45886.0</v>
      </c>
      <c r="E25" s="99">
        <v>13608.0</v>
      </c>
      <c r="F25" s="99">
        <v>9521.0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21603</v>
      </c>
      <c r="D28" s="99">
        <v>5763.0</v>
      </c>
      <c r="E28" s="99">
        <v>0.0</v>
      </c>
      <c r="F28" s="99">
        <v>15840.0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965</v>
      </c>
      <c r="D31" s="99">
        <v>642.0</v>
      </c>
      <c r="E31" s="99">
        <v>190.0</v>
      </c>
      <c r="F31" s="99">
        <v>133.0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6194</v>
      </c>
      <c r="D32" s="99">
        <v>4119.0</v>
      </c>
      <c r="E32" s="99">
        <v>1221.0</v>
      </c>
      <c r="F32" s="99">
        <v>854.0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7530</v>
      </c>
      <c r="D34" s="99">
        <v>7530.0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4200</v>
      </c>
      <c r="D35" s="99">
        <v>2236.0</v>
      </c>
      <c r="E35" s="99">
        <v>625.0</v>
      </c>
      <c r="F35" s="99">
        <v>1339.0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674672</v>
      </c>
      <c r="D40" s="103">
        <f t="shared" si="2"/>
        <v>388431</v>
      </c>
      <c r="E40" s="103">
        <f t="shared" si="2"/>
        <v>194720</v>
      </c>
      <c r="F40" s="103">
        <f t="shared" si="2"/>
        <v>91521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MARIN COURT APPOINTED SPECIAL ADVOCATES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358651.0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327259.0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216170.0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18713.0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11575.0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11575.0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90254.0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1011047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16082.0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96115.0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112197</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666456.0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232394.0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898850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1011047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MARIN COURT APPOINTED SPECIAL ADVOCATES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674672</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965</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673707</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56142.25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685910</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12.21735858</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666456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674672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56222.66667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11.85386677</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674672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56222.66667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0</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12.21735858</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464672</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898622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0.5170939505</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367466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40682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408148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674672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0.6049576683</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367466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388431</v>
      </c>
      <c r="E41" s="164">
        <f t="shared" ref="E41:E44" si="1">D41/$D$44</f>
        <v>0.575733097</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194720</v>
      </c>
      <c r="E42" s="164">
        <f t="shared" si="1"/>
        <v>0.2886143193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91521</v>
      </c>
      <c r="E43" s="164">
        <f t="shared" si="1"/>
        <v>0.1356525838</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674672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894756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91521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9.776510309</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920793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16082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57.25612486</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1011047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MARIN COURT APPOINTED SPECIAL ADVOCATES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110600.0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505611.0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225889.0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842100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20073.0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75032.0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71809.0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3223</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865396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MARIN COURT APPOINTED SPECIAL ADVOCATES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117435</v>
      </c>
      <c r="D7" s="99">
        <v>35231.0</v>
      </c>
      <c r="E7" s="99">
        <v>46974.0</v>
      </c>
      <c r="F7" s="99">
        <v>35230.0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320564</v>
      </c>
      <c r="D8" s="99">
        <v>264738.0</v>
      </c>
      <c r="E8" s="99">
        <v>488.0</v>
      </c>
      <c r="F8" s="99">
        <v>55338.0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44001</v>
      </c>
      <c r="D12" s="99">
        <v>30135.0</v>
      </c>
      <c r="E12" s="99">
        <v>4768.0</v>
      </c>
      <c r="F12" s="99">
        <v>9098.0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128725</v>
      </c>
      <c r="D20" s="99">
        <v>56277.0</v>
      </c>
      <c r="E20" s="99">
        <v>55719.0</v>
      </c>
      <c r="F20" s="99">
        <v>16729.0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1659</v>
      </c>
      <c r="D21" s="99">
        <v>0.0</v>
      </c>
      <c r="E21" s="99">
        <v>1574.0</v>
      </c>
      <c r="F21" s="99">
        <v>85.0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30799</v>
      </c>
      <c r="D22" s="99">
        <v>22079.0</v>
      </c>
      <c r="E22" s="99">
        <v>4766.0</v>
      </c>
      <c r="F22" s="99">
        <v>3954.0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2136</v>
      </c>
      <c r="D23" s="99">
        <v>1233.0</v>
      </c>
      <c r="E23" s="99">
        <v>531.0</v>
      </c>
      <c r="F23" s="99">
        <v>372.0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58351</v>
      </c>
      <c r="D25" s="99">
        <v>39963.0</v>
      </c>
      <c r="E25" s="99">
        <v>6322.0</v>
      </c>
      <c r="F25" s="99">
        <v>12066.0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5883</v>
      </c>
      <c r="D28" s="99">
        <v>628.0</v>
      </c>
      <c r="E28" s="99">
        <v>1298.0</v>
      </c>
      <c r="F28" s="99">
        <v>3957.0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7721</v>
      </c>
      <c r="D32" s="99">
        <v>5288.0</v>
      </c>
      <c r="E32" s="99">
        <v>837.0</v>
      </c>
      <c r="F32" s="99">
        <v>1596.0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7881</v>
      </c>
      <c r="D34" s="99">
        <v>7312.0</v>
      </c>
      <c r="E34" s="99">
        <v>569.0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7311</v>
      </c>
      <c r="D35" s="99">
        <v>1900.0</v>
      </c>
      <c r="E35" s="99">
        <v>329.0</v>
      </c>
      <c r="F35" s="99">
        <v>5082.0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732466</v>
      </c>
      <c r="D40" s="103">
        <f t="shared" si="2"/>
        <v>464784</v>
      </c>
      <c r="E40" s="103">
        <f t="shared" si="2"/>
        <v>124175</v>
      </c>
      <c r="F40" s="103">
        <f t="shared" si="2"/>
        <v>143507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MARIN COURT APPOINTED SPECIAL ADVOCATES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304572.0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417332.0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306076.0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5724.0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11575.0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11575.0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36429.0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1070133</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2201.0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36152.0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38353</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649539.0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382241.0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1031780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1070133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