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<sst xmlns="http://schemas.openxmlformats.org/spreadsheetml/2006/main" count="878" uniqueCount="258">
  <si>
    <t>NATIONAL CENTER FOR STATE COURTS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</si>
  <si>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</si>
  <si>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</si>
  <si>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</si>
  <si>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</si>
  <si>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</si>
  <si>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</si>
  <si>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</si>
  <si>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</si>
  <si>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</si>
  <si>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</si>
  <si>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</si>
  <si>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</si>
  <si>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</si>
  <si>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</si>
  <si>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</si>
  <si>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</si>
  <si>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</si>
  <si>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</si>
  <si>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</si>
  <si>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</si>
  <si>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</si>
  <si>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</si>
  <si>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</si>
  <si>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</si>
  <si>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</si>
  <si>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</si>
  <si>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</si>
  <si>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</si>
  <si>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</si>
  <si>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</si>
  <si>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</si>
  <si>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</si>
  <si>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</si>
  <si>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</si>
  <si>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</si>
  <si>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</si>
  <si>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</si>
  <si>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</si>
  <si>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</si>
  <si>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</si>
  <si>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</si>
  <si>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</si>
  <si>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</si>
  <si>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</si>
  <si>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</si>
  <si>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</si>
  <si>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</si>
  <si>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</si>
  <si>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</si>
  <si>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</si>
  <si>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</si>
  <si>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</si>
  <si>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</si>
  <si>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</si>
  <si>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</si>
  <si>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</si>
  <si>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</si>
  <si>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</si>
  <si>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</si>
  <si>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</si>
  <si>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</si>
  <si>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</si>
  <si>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</si>
  <si>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SPEC. PROJECT/CONTR.</t>
  </si>
  <si>
    <t>STATE/LOCAL CONTRACTS</t>
  </si>
  <si>
    <t>CONF./TUITION FEES</t>
  </si>
  <si>
    <t>FEDERAL CONTRACTS</t>
  </si>
  <si>
    <t>ASSOC. SERVICES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</si>
  <si>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</si>
  <si>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</si>
  <si>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</si>
  <si>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</si>
  <si>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</si>
  <si>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</si>
  <si>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</si>
  <si>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</si>
  <si>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</si>
  <si>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</si>
  <si>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</si>
  <si>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</si>
  <si>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</si>
  <si>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</si>
  <si>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</si>
  <si>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</si>
  <si>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</si>
  <si>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</si>
  <si>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</si>
  <si>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</si>
  <si>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</si>
  <si>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</si>
  <si>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</si>
  <si>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</si>
  <si>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</si>
  <si>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</si>
  <si>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</si>
  <si>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</si>
  <si>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</si>
  <si>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</si>
  <si>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</si>
  <si>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</si>
  <si>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</si>
  <si>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</si>
  <si>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</si>
  <si>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</si>
  <si>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</si>
  <si>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</si>
  <si>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</si>
  <si>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</si>
  <si>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</si>
  <si>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</si>
  <si>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</si>
  <si>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</si>
  <si>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</si>
  <si>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</si>
  <si>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</si>
  <si>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</si>
  <si>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</si>
  <si>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</si>
  <si>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</si>
  <si>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</si>
  <si>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</si>
  <si>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</si>
  <si>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</si>
  <si>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</si>
  <si>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</si>
  <si>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</si>
  <si>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</si>
  <si>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</si>
  <si>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</si>
  <si>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</si>
  <si>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</si>
  <si>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</si>
  <si>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</si>
  <si>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</si>
  <si>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</si>
  <si>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</si>
  <si>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</si>
  <si>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CONTRACT PROCUREMENT</t>
  </si>
  <si>
    <t>LICENSE/FEES</t>
  </si>
  <si>
    <t>BAD DEBT</t>
  </si>
  <si>
    <t>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</si>
  <si>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</si>
  <si>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</si>
  <si>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</si>
  <si>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</si>
  <si>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</si>
  <si>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</si>
  <si>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</si>
  <si>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</si>
  <si>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</si>
  <si>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</si>
  <si>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</si>
  <si>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</si>
  <si>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</si>
  <si>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</si>
  <si>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</si>
  <si>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</si>
  <si>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</si>
  <si>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</si>
  <si>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</si>
  <si>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</si>
  <si>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</si>
  <si>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</si>
  <si>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</si>
  <si>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</si>
  <si>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</si>
  <si>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</si>
  <si>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</si>
  <si>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</si>
  <si>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</si>
  <si>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</si>
  <si>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</si>
  <si>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</si>
  <si>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</si>
  <si>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</si>
  <si>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</si>
  <si>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</si>
  <si>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</si>
  <si>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</si>
  <si>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</si>
  <si>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</si>
  <si>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</si>
  <si>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</si>
  <si>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</si>
  <si>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</si>
  <si>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</si>
  <si>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</si>
  <si>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</si>
  <si>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</si>
  <si>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</si>
  <si>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</si>
  <si>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</si>
  <si>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</si>
  <si>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</si>
  <si>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</si>
  <si>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</si>
  <si>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</si>
  <si>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</si>
  <si>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</si>
  <si>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</si>
  <si>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</si>
  <si>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</si>
  <si>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</si>
  <si>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</si>
  <si>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</si>
  <si>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</si>
  <si>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</si>
  <si>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</si>
  <si>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</si>
  <si>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</si>
  <si>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</si>
  <si>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</si>
  <si>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</si>
  <si>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</si>
  <si>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</si>
  <si>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</si>
  <si>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</si>
  <si>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</si>
  <si>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</si>
  <si>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</si>
  <si>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</si>
  <si>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</si>
  <si>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</si>
  <si>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</si>
  <si>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</si>
  <si>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</si>
  <si>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</si>
  <si>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</si>
  <si>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</si>
  <si>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</si>
  <si>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</si>
  <si>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</si>
  <si>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</si>
  <si>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</si>
  <si>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</si>
  <si>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</si>
  <si>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</si>
  <si>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</si>
  <si>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</si>
  <si>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</si>
  <si>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</si>
  <si>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</si>
  <si>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LICENSE/FEES</t>
  </si>
  <si>
    <t>SUBSCRIPTIONS</t>
  </si>
  <si>
    <t>STAFF TRAINING</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</si>
  <si>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</si>
  <si>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</si>
  <si>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REBATES</t>
  </si>
  <si>
    <t>SUBSCR./FREIGHT/PRINT.</t>
  </si>
  <si>
    <t>REPAIR &amp; MAINTENANCE</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</si>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</sst>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NATIONAL CENTER FOR STATE COURTS</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2023'!C40</f>
        <v>102040636</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2023'!C31</f>
        <v>578144</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101462492</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8455207.667</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2023'!E2+'Balance Sheet 2023'!E3</f>
        <v>12604084</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1.490688874</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2023'!E30</f>
        <v>30976430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2023'!C40</f>
        <v>102040636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8503386.333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3.642834606</v>
      </c>
      <c r="E14" s="149" t="s">
        <v>192</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2023'!E13:E15)</f>
        <v>11392569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2023'!C40</f>
        <v>102040636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8503386.333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1.339768482</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2.830457357</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2023'!E2:E7,'Revenues 2023'!F10:F15)</f>
        <v>84475065</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2023'!F44</f>
        <v>104338175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0.8096275884</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2023'!C7:C9)</f>
        <v>17797321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2023'!C10:C12)</f>
        <v>6680679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24478000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2023'!C40</f>
        <v>102040636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0.2398848239</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2023'!C10:C11)</f>
        <v>6315020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2023'!C7:C9)</f>
        <v>17797321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0.3548298084</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246</v>
      </c>
      <c r="D41" s="75">
        <f>'Expenses 2023'!D40</f>
        <v>93393835</v>
      </c>
      <c r="E41" s="164">
        <f t="shared" ref="E41:E44" si="1">D41/$D$44</f>
        <v>0.9152612004</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2023'!E40</f>
        <v>8142726</v>
      </c>
      <c r="E42" s="164">
        <f t="shared" si="1"/>
        <v>0.07979885582</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2023'!F40</f>
        <v>504075</v>
      </c>
      <c r="E43" s="164">
        <f t="shared" si="1"/>
        <v>0.00493994373</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102040636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2023'!F9</f>
        <v>85589877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2023'!F40</f>
        <v>504075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if(D48=0, "$0",D47/D48)</f>
        <v>169.7959173</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2023'!E2:E10)</f>
        <v>38586727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2023'!E19:E22)</f>
        <v>18587072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2.075998145</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2023'!E25:E26)</f>
        <v>771201</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2023'!E18</f>
        <v>57630182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0.01338189423</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NATIONAL CENTER FOR STATE COURTS</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8.737116E7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1359553.0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38350.0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88730713</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8276270.0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3453669.0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2248968.0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1291436.0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2803.0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15273146</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243803.0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7324.0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t="s">
        <v>248</v>
      </c>
      <c r="D39" s="74"/>
      <c r="E39" s="48">
        <v>52573.0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141</v>
      </c>
      <c r="D40" s="74"/>
      <c r="E40" s="48">
        <v>5090.0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57663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104312649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NATIONAL CENTER FOR STATE COURTS</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2623083</v>
      </c>
      <c r="D7" s="99">
        <v>360951.0</v>
      </c>
      <c r="E7" s="99">
        <v>2262132.0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16134732</v>
      </c>
      <c r="D9" s="99">
        <v>1.3102592E7</v>
      </c>
      <c r="E9" s="99">
        <v>2702612.0</v>
      </c>
      <c r="F9" s="99">
        <v>329528.0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1723607</v>
      </c>
      <c r="D10" s="99">
        <v>1377040.0</v>
      </c>
      <c r="E10" s="99">
        <v>312029.0</v>
      </c>
      <c r="F10" s="99">
        <v>34538.0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4674925</v>
      </c>
      <c r="D11" s="99">
        <v>3480674.0</v>
      </c>
      <c r="E11" s="99">
        <v>1104104.0</v>
      </c>
      <c r="F11" s="99">
        <v>90147.0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365659</v>
      </c>
      <c r="D12" s="99">
        <v>270202.0</v>
      </c>
      <c r="E12" s="99">
        <v>92887.0</v>
      </c>
      <c r="F12" s="99">
        <v>2570.0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1440</v>
      </c>
      <c r="D15" s="99">
        <v>0.0</v>
      </c>
      <c r="E15" s="99">
        <v>1440.0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200415</v>
      </c>
      <c r="D16" s="99">
        <v>0.0</v>
      </c>
      <c r="E16" s="99">
        <v>200415.0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198200</v>
      </c>
      <c r="D17" s="99">
        <v>0.0</v>
      </c>
      <c r="E17" s="99">
        <v>198200.0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249</v>
      </c>
      <c r="D19" s="99">
        <v>0.0</v>
      </c>
      <c r="E19" s="99">
        <v>249.0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12876987</v>
      </c>
      <c r="D20" s="99">
        <v>1.1474095E7</v>
      </c>
      <c r="E20" s="99">
        <v>1151992.0</v>
      </c>
      <c r="F20" s="99">
        <v>250900.0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14475</v>
      </c>
      <c r="D21" s="99">
        <v>10876.0</v>
      </c>
      <c r="E21" s="99">
        <v>1321.0</v>
      </c>
      <c r="F21" s="99">
        <v>2278.0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1845819</v>
      </c>
      <c r="D22" s="99">
        <v>1386845.0</v>
      </c>
      <c r="E22" s="99">
        <v>168473.0</v>
      </c>
      <c r="F22" s="99">
        <v>290501.0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878393</v>
      </c>
      <c r="D23" s="99">
        <v>0.0</v>
      </c>
      <c r="E23" s="99">
        <v>878393.0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2136080</v>
      </c>
      <c r="D25" s="99">
        <v>1810038.0</v>
      </c>
      <c r="E25" s="99">
        <v>297779.0</v>
      </c>
      <c r="F25" s="99">
        <v>28263.0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3896203</v>
      </c>
      <c r="D26" s="99">
        <v>3279505.0</v>
      </c>
      <c r="E26" s="99">
        <v>551623.0</v>
      </c>
      <c r="F26" s="99">
        <v>65075.0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81914</v>
      </c>
      <c r="D27" s="99">
        <v>58142.0</v>
      </c>
      <c r="E27" s="99">
        <v>23772.0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56347493</v>
      </c>
      <c r="D28" s="99">
        <v>5.6091343E7</v>
      </c>
      <c r="E28" s="99">
        <v>256150.0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67008</v>
      </c>
      <c r="D29" s="99">
        <v>0.0</v>
      </c>
      <c r="E29" s="99">
        <v>67008.0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644963</v>
      </c>
      <c r="D31" s="99">
        <v>445662.0</v>
      </c>
      <c r="E31" s="99">
        <v>188074.0</v>
      </c>
      <c r="F31" s="99">
        <v>11227.0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242918</v>
      </c>
      <c r="D32" s="99">
        <v>37545.0</v>
      </c>
      <c r="E32" s="99">
        <v>205373.0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139</v>
      </c>
      <c r="C34" s="98">
        <f t="shared" si="1"/>
        <v>355847</v>
      </c>
      <c r="D34" s="99">
        <v>323805.0</v>
      </c>
      <c r="E34" s="99">
        <v>32042.0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249</v>
      </c>
      <c r="C35" s="98">
        <f t="shared" si="1"/>
        <v>343360</v>
      </c>
      <c r="D35" s="99">
        <v>206945.0</v>
      </c>
      <c r="E35" s="99">
        <v>136415.0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250</v>
      </c>
      <c r="C36" s="98">
        <f t="shared" si="1"/>
        <v>84224</v>
      </c>
      <c r="D36" s="99">
        <v>81557.0</v>
      </c>
      <c r="E36" s="99">
        <v>2667.0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245</v>
      </c>
      <c r="C37" s="98">
        <f t="shared" si="1"/>
        <v>41818</v>
      </c>
      <c r="D37" s="99">
        <v>10134.0</v>
      </c>
      <c r="E37" s="99">
        <v>31684.0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105779812</v>
      </c>
      <c r="D40" s="103">
        <f t="shared" si="2"/>
        <v>93807951</v>
      </c>
      <c r="E40" s="103">
        <f t="shared" si="2"/>
        <v>10866834</v>
      </c>
      <c r="F40" s="103">
        <f t="shared" si="2"/>
        <v>1105027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CENTER FOR STATE COURTS</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1.1937722E7</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1462196.0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2.2066693E7</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768170.0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2.5633937E7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1.6199498E7</v>
      </c>
      <c r="E12" s="108">
        <f>D11-D12</f>
        <v>9434439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1.2724953E7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1857571.0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60251744</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6383849.0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1.130837E7</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625834.0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47858.0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3192883.0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21558794</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3.0963915E7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7729035.0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38692950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60251744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NATIONAL CENTER FOR STATE COURTS</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2024'!C40</f>
        <v>105779812</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2024'!C31</f>
        <v>644963</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105134849</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8761237.417</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2024'!E2+'Balance Sheet 2024'!E3</f>
        <v>13399918</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1.529454957</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2024'!E30</f>
        <v>30963915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2024'!C40</f>
        <v>105779812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8814984.333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3.512645494</v>
      </c>
      <c r="E14" s="149" t="s">
        <v>192</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2024'!E13:E15)</f>
        <v>12724953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2024'!C40</f>
        <v>105779812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8814984.333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1.443559344</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2.973014301</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2024'!E2:E7,'Revenues 2024'!F10:F15)</f>
        <v>87371160</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2024'!F44</f>
        <v>104312649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0.8375893129</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2024'!C7:C9)</f>
        <v>18757815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2024'!C10:C12)</f>
        <v>6764191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25522006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2024'!C40</f>
        <v>105779812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0.2412748285</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2024'!C10:C11)</f>
        <v>6398532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2024'!C7:C9)</f>
        <v>18757815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0.3411128642</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251</v>
      </c>
      <c r="D41" s="75">
        <f>'Expenses 2024'!D40</f>
        <v>93807951</v>
      </c>
      <c r="E41" s="164">
        <f t="shared" ref="E41:E44" si="1">D41/$D$44</f>
        <v>0.8868228183</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2024'!E40</f>
        <v>10866834</v>
      </c>
      <c r="E42" s="164">
        <f t="shared" si="1"/>
        <v>0.1027306987</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2024'!F40</f>
        <v>1105027</v>
      </c>
      <c r="E43" s="164">
        <f t="shared" si="1"/>
        <v>0.01044648293</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105779812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2024'!F9</f>
        <v>88730713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2024'!F40</f>
        <v>1105027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if(D48=0, "$0",D47/D48)</f>
        <v>80.29732577</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2024'!E2:E10)</f>
        <v>36234781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2024'!E19:E22)</f>
        <v>17692219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2.048063106</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2024'!E25:E26)</f>
        <v>673692</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2024'!E18</f>
        <v>60251744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0.0111812863</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NATIONAL CENTER FOR STATE COURTS</v>
      </c>
      <c r="B1" s="2" t="s">
        <v>252</v>
      </c>
      <c r="C1" s="138"/>
      <c r="D1" s="138"/>
      <c r="E1" s="138"/>
      <c r="F1" s="139"/>
      <c r="G1" s="139"/>
      <c r="H1" s="139"/>
      <c r="I1" s="43"/>
      <c r="J1" s="43"/>
      <c r="K1" s="43"/>
      <c r="L1" s="43"/>
      <c r="M1" s="43"/>
      <c r="N1" s="43"/>
      <c r="O1" s="43"/>
      <c r="P1" s="43"/>
      <c r="Q1" s="43"/>
      <c r="R1" s="43"/>
      <c r="S1" s="43"/>
      <c r="T1" s="43"/>
      <c r="U1" s="43"/>
      <c r="V1" s="43"/>
      <c r="W1" s="43"/>
      <c r="X1" s="43"/>
      <c r="Y1" s="43"/>
    </row>
    <row r="2">
      <c r="A2" s="140" t="s">
        <v>185</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186</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253</v>
      </c>
      <c r="E4" s="45" t="s">
        <v>254</v>
      </c>
      <c r="F4" s="45" t="s">
        <v>255</v>
      </c>
      <c r="G4" s="59" t="s">
        <v>256</v>
      </c>
      <c r="H4" s="59"/>
      <c r="I4" s="43"/>
      <c r="J4" s="43"/>
      <c r="K4" s="43"/>
      <c r="L4" s="43"/>
      <c r="M4" s="43"/>
      <c r="N4" s="43"/>
      <c r="O4" s="43"/>
      <c r="P4" s="43"/>
      <c r="Q4" s="43"/>
      <c r="R4" s="43"/>
      <c r="S4" s="43"/>
      <c r="T4" s="43"/>
      <c r="U4" s="43"/>
      <c r="V4" s="43"/>
      <c r="W4" s="43"/>
      <c r="X4" s="43"/>
      <c r="Y4" s="43"/>
    </row>
    <row r="5">
      <c r="A5" s="138"/>
      <c r="B5" s="49"/>
      <c r="C5" s="147" t="s">
        <v>185</v>
      </c>
      <c r="D5" s="176">
        <f>'Ratios 2022'!D8</f>
        <v>1.967526894</v>
      </c>
      <c r="E5" s="176">
        <f>'Ratios 2023'!D8</f>
        <v>1.490688874</v>
      </c>
      <c r="F5" s="176">
        <f>'Ratios 2024'!D8</f>
        <v>1.529454957</v>
      </c>
      <c r="G5" s="176">
        <f>average(D5:F5)</f>
        <v>1.662556909</v>
      </c>
      <c r="H5" s="149" t="s">
        <v>192</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193</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194</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253</v>
      </c>
      <c r="E9" s="45" t="s">
        <v>254</v>
      </c>
      <c r="F9" s="45" t="s">
        <v>255</v>
      </c>
      <c r="G9" s="59" t="s">
        <v>256</v>
      </c>
      <c r="H9" s="59"/>
      <c r="I9" s="43"/>
      <c r="J9" s="43"/>
      <c r="K9" s="43"/>
      <c r="L9" s="43"/>
      <c r="M9" s="43"/>
      <c r="N9" s="43"/>
      <c r="O9" s="43"/>
      <c r="P9" s="43"/>
      <c r="Q9" s="43"/>
      <c r="R9" s="43"/>
      <c r="S9" s="43"/>
      <c r="T9" s="43"/>
      <c r="U9" s="43"/>
      <c r="V9" s="43"/>
      <c r="W9" s="43"/>
      <c r="X9" s="43"/>
      <c r="Y9" s="43"/>
    </row>
    <row r="10">
      <c r="A10" s="138"/>
      <c r="B10" s="49"/>
      <c r="C10" s="147" t="s">
        <v>193</v>
      </c>
      <c r="D10" s="148">
        <f>'Ratios 2022'!D14</f>
        <v>3.700680992</v>
      </c>
      <c r="E10" s="148">
        <f>'Ratios 2023'!D14</f>
        <v>3.642834606</v>
      </c>
      <c r="F10" s="148">
        <f>'Ratios 2024'!D14</f>
        <v>3.512645494</v>
      </c>
      <c r="G10" s="176">
        <f>average(D10:F10)</f>
        <v>3.618720364</v>
      </c>
      <c r="H10" s="149" t="s">
        <v>192</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198</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199</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253</v>
      </c>
      <c r="E14" s="45" t="s">
        <v>254</v>
      </c>
      <c r="F14" s="45" t="s">
        <v>255</v>
      </c>
      <c r="G14" s="59" t="s">
        <v>256</v>
      </c>
      <c r="H14" s="59"/>
      <c r="I14" s="43"/>
      <c r="J14" s="43"/>
      <c r="K14" s="43"/>
      <c r="L14" s="43"/>
      <c r="M14" s="43"/>
      <c r="N14" s="43"/>
      <c r="O14" s="43"/>
      <c r="P14" s="43"/>
      <c r="Q14" s="43"/>
      <c r="R14" s="43"/>
      <c r="S14" s="43"/>
      <c r="T14" s="43"/>
      <c r="U14" s="43"/>
      <c r="V14" s="43"/>
      <c r="W14" s="43"/>
      <c r="X14" s="43"/>
      <c r="Y14" s="43"/>
    </row>
    <row r="15">
      <c r="A15" s="138"/>
      <c r="B15" s="49"/>
      <c r="C15" s="147" t="s">
        <v>201</v>
      </c>
      <c r="D15" s="179">
        <f>'Ratios 2022'!D20</f>
        <v>1.380312296</v>
      </c>
      <c r="E15" s="179">
        <f>'Ratios 2023'!D20</f>
        <v>1.339768482</v>
      </c>
      <c r="F15" s="179">
        <f>'Ratios 2024'!D20</f>
        <v>1.443559344</v>
      </c>
      <c r="G15" s="176">
        <f>average(D15:F15)</f>
        <v>1.387880041</v>
      </c>
      <c r="H15" s="149" t="s">
        <v>192</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203</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204</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253</v>
      </c>
      <c r="E19" s="45" t="s">
        <v>254</v>
      </c>
      <c r="F19" s="45" t="s">
        <v>255</v>
      </c>
      <c r="G19" s="59" t="s">
        <v>256</v>
      </c>
      <c r="H19" s="59"/>
      <c r="I19" s="43"/>
      <c r="J19" s="43"/>
      <c r="K19" s="43"/>
      <c r="L19" s="43"/>
      <c r="M19" s="43"/>
      <c r="N19" s="43"/>
      <c r="O19" s="43"/>
      <c r="P19" s="43"/>
      <c r="Q19" s="43"/>
      <c r="R19" s="43"/>
      <c r="S19" s="43"/>
      <c r="T19" s="43"/>
      <c r="U19" s="43"/>
      <c r="V19" s="43"/>
      <c r="W19" s="43"/>
      <c r="X19" s="43"/>
      <c r="Y19" s="43"/>
    </row>
    <row r="20">
      <c r="A20" s="138"/>
      <c r="B20" s="49"/>
      <c r="C20" s="147" t="s">
        <v>203</v>
      </c>
      <c r="D20" s="162">
        <f>'Ratios 2022'!D26</f>
        <v>0.791887236</v>
      </c>
      <c r="E20" s="162">
        <f>'Ratios 2023'!D26</f>
        <v>0.8096275884</v>
      </c>
      <c r="F20" s="162">
        <f>'Ratios 2024'!D26</f>
        <v>0.8375893129</v>
      </c>
      <c r="G20" s="180">
        <f>average(D20:F20)</f>
        <v>0.8130347124</v>
      </c>
      <c r="H20" s="149" t="s">
        <v>207</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208</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209</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253</v>
      </c>
      <c r="E24" s="45" t="s">
        <v>254</v>
      </c>
      <c r="F24" s="45" t="s">
        <v>255</v>
      </c>
      <c r="G24" s="59" t="s">
        <v>256</v>
      </c>
      <c r="H24" s="59"/>
      <c r="I24" s="43"/>
      <c r="J24" s="43"/>
      <c r="K24" s="43"/>
      <c r="L24" s="43"/>
      <c r="M24" s="43"/>
      <c r="N24" s="43"/>
      <c r="O24" s="43"/>
      <c r="P24" s="43"/>
      <c r="Q24" s="43"/>
      <c r="R24" s="43"/>
      <c r="S24" s="43"/>
      <c r="T24" s="43"/>
      <c r="U24" s="43"/>
      <c r="V24" s="43"/>
      <c r="W24" s="43"/>
      <c r="X24" s="43"/>
      <c r="Y24" s="43"/>
    </row>
    <row r="25">
      <c r="A25" s="138"/>
      <c r="B25" s="49"/>
      <c r="C25" s="147" t="s">
        <v>213</v>
      </c>
      <c r="D25" s="162">
        <f>'Ratios 2022'!D33</f>
        <v>0.2435021001</v>
      </c>
      <c r="E25" s="162">
        <f>'Ratios 2023'!D33</f>
        <v>0.2398848239</v>
      </c>
      <c r="F25" s="162">
        <f>'Ratios 2024'!D33</f>
        <v>0.2412748285</v>
      </c>
      <c r="G25" s="180">
        <f>average(D25:F25)</f>
        <v>0.2415539175</v>
      </c>
      <c r="H25" s="149" t="s">
        <v>214</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215</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216</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253</v>
      </c>
      <c r="E29" s="45" t="s">
        <v>254</v>
      </c>
      <c r="F29" s="45" t="s">
        <v>255</v>
      </c>
      <c r="G29" s="59" t="s">
        <v>256</v>
      </c>
      <c r="H29" s="59"/>
      <c r="I29" s="43"/>
      <c r="J29" s="43"/>
      <c r="K29" s="43"/>
      <c r="L29" s="43"/>
      <c r="M29" s="43"/>
      <c r="N29" s="43"/>
      <c r="O29" s="43"/>
      <c r="P29" s="43"/>
      <c r="Q29" s="43"/>
      <c r="R29" s="43"/>
      <c r="S29" s="43"/>
      <c r="T29" s="43"/>
      <c r="U29" s="43"/>
      <c r="V29" s="43"/>
      <c r="W29" s="43"/>
      <c r="X29" s="43"/>
      <c r="Y29" s="43"/>
    </row>
    <row r="30">
      <c r="A30" s="138"/>
      <c r="B30" s="49"/>
      <c r="C30" s="147" t="s">
        <v>215</v>
      </c>
      <c r="D30" s="162">
        <f>'Ratios 2022'!D38</f>
        <v>0.3793177477</v>
      </c>
      <c r="E30" s="162">
        <f>'Ratios 2023'!D38</f>
        <v>0.3548298084</v>
      </c>
      <c r="F30" s="162">
        <f>'Ratios 2024'!D38</f>
        <v>0.3411128642</v>
      </c>
      <c r="G30" s="180">
        <f>average(D30:F30)</f>
        <v>0.3584201401</v>
      </c>
      <c r="H30" s="149" t="s">
        <v>218</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219</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220</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253</v>
      </c>
      <c r="E34" s="45" t="s">
        <v>254</v>
      </c>
      <c r="F34" s="45" t="s">
        <v>255</v>
      </c>
      <c r="G34" s="59" t="s">
        <v>256</v>
      </c>
      <c r="H34" s="59"/>
      <c r="I34" s="43"/>
      <c r="J34" s="43"/>
      <c r="K34" s="43"/>
      <c r="L34" s="43"/>
      <c r="M34" s="43"/>
      <c r="N34" s="43"/>
      <c r="O34" s="43"/>
      <c r="P34" s="43"/>
      <c r="Q34" s="43"/>
      <c r="R34" s="43"/>
      <c r="S34" s="43"/>
      <c r="T34" s="43"/>
      <c r="U34" s="43"/>
      <c r="V34" s="43"/>
      <c r="W34" s="43"/>
      <c r="X34" s="43"/>
      <c r="Y34" s="43"/>
    </row>
    <row r="35">
      <c r="A35" s="138"/>
      <c r="B35" s="49"/>
      <c r="C35" s="147" t="s">
        <v>257</v>
      </c>
      <c r="D35" s="162">
        <f>'Ratios 2022'!E41</f>
        <v>0.9633179854</v>
      </c>
      <c r="E35" s="162">
        <f>'Ratios 2023'!E41</f>
        <v>0.9152612004</v>
      </c>
      <c r="F35" s="162">
        <f>'Ratios 2024'!E41</f>
        <v>0.8868228183</v>
      </c>
      <c r="G35" s="180">
        <f t="shared" ref="G35:G37" si="1">average(D35:F35)</f>
        <v>0.921800668</v>
      </c>
      <c r="H35" s="180"/>
      <c r="I35" s="43"/>
      <c r="J35" s="43"/>
      <c r="K35" s="43"/>
      <c r="L35" s="43"/>
      <c r="M35" s="43"/>
      <c r="N35" s="43"/>
      <c r="O35" s="43"/>
      <c r="P35" s="43"/>
      <c r="Q35" s="43"/>
      <c r="R35" s="43"/>
      <c r="S35" s="43"/>
      <c r="T35" s="43"/>
      <c r="U35" s="43"/>
      <c r="V35" s="43"/>
      <c r="W35" s="43"/>
      <c r="X35" s="43"/>
      <c r="Y35" s="43"/>
    </row>
    <row r="36">
      <c r="A36" s="138"/>
      <c r="B36" s="52"/>
      <c r="C36" s="147" t="s">
        <v>222</v>
      </c>
      <c r="D36" s="162">
        <f>'Ratios 2022'!E42</f>
        <v>0.03088954599</v>
      </c>
      <c r="E36" s="162">
        <f>'Ratios 2023'!E42</f>
        <v>0.07979885582</v>
      </c>
      <c r="F36" s="162">
        <f>'Ratios 2024'!E42</f>
        <v>0.1027306987</v>
      </c>
      <c r="G36" s="180">
        <f t="shared" si="1"/>
        <v>0.07113970019</v>
      </c>
      <c r="H36" s="180"/>
      <c r="I36" s="43"/>
      <c r="J36" s="43"/>
      <c r="K36" s="43"/>
      <c r="L36" s="43"/>
      <c r="M36" s="43"/>
      <c r="N36" s="43"/>
      <c r="O36" s="43"/>
      <c r="P36" s="43"/>
      <c r="Q36" s="43"/>
      <c r="R36" s="43"/>
      <c r="S36" s="43"/>
      <c r="T36" s="43"/>
      <c r="U36" s="43"/>
      <c r="V36" s="43"/>
      <c r="W36" s="43"/>
      <c r="X36" s="43"/>
      <c r="Y36" s="43"/>
    </row>
    <row r="37">
      <c r="A37" s="138"/>
      <c r="B37" s="181"/>
      <c r="C37" s="147" t="s">
        <v>223</v>
      </c>
      <c r="D37" s="162">
        <f>'Ratios 2022'!E43</f>
        <v>0.005792468655</v>
      </c>
      <c r="E37" s="162">
        <f>'Ratios 2023'!E43</f>
        <v>0.00493994373</v>
      </c>
      <c r="F37" s="162">
        <f>'Ratios 2024'!E43</f>
        <v>0.01044648293</v>
      </c>
      <c r="G37" s="180">
        <f t="shared" si="1"/>
        <v>0.00705963177</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224</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225</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253</v>
      </c>
      <c r="E41" s="45" t="s">
        <v>254</v>
      </c>
      <c r="F41" s="45" t="s">
        <v>255</v>
      </c>
      <c r="G41" s="59" t="s">
        <v>256</v>
      </c>
      <c r="H41" s="59"/>
      <c r="I41" s="43"/>
      <c r="J41" s="43"/>
      <c r="K41" s="43"/>
      <c r="L41" s="43"/>
      <c r="M41" s="43"/>
      <c r="N41" s="43"/>
      <c r="O41" s="43"/>
      <c r="P41" s="43"/>
      <c r="Q41" s="43"/>
      <c r="R41" s="43"/>
      <c r="S41" s="43"/>
      <c r="T41" s="43"/>
      <c r="U41" s="43"/>
      <c r="V41" s="43"/>
      <c r="W41" s="43"/>
      <c r="X41" s="43"/>
      <c r="Y41" s="43"/>
    </row>
    <row r="42">
      <c r="A42" s="138"/>
      <c r="B42" s="49"/>
      <c r="C42" s="147" t="s">
        <v>228</v>
      </c>
      <c r="D42" s="165">
        <f>'Ratios 2022'!D49</f>
        <v>149.3172962</v>
      </c>
      <c r="E42" s="165">
        <f>'Ratios 2023'!D49</f>
        <v>169.7959173</v>
      </c>
      <c r="F42" s="165">
        <f>'Ratios 2024'!D49</f>
        <v>80.29732577</v>
      </c>
      <c r="G42" s="182">
        <f>average(D42:F42)</f>
        <v>133.1368464</v>
      </c>
      <c r="H42" s="149" t="s">
        <v>229</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230</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231</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253</v>
      </c>
      <c r="E46" s="45" t="s">
        <v>254</v>
      </c>
      <c r="F46" s="45" t="s">
        <v>255</v>
      </c>
      <c r="G46" s="59" t="s">
        <v>256</v>
      </c>
      <c r="H46" s="59"/>
      <c r="I46" s="43"/>
      <c r="J46" s="43"/>
      <c r="K46" s="43"/>
      <c r="L46" s="43"/>
      <c r="M46" s="43"/>
      <c r="N46" s="43"/>
      <c r="O46" s="43"/>
      <c r="P46" s="43"/>
      <c r="Q46" s="43"/>
      <c r="R46" s="43"/>
      <c r="S46" s="43"/>
      <c r="T46" s="43"/>
      <c r="U46" s="43"/>
      <c r="V46" s="43"/>
      <c r="W46" s="43"/>
      <c r="X46" s="43"/>
      <c r="Y46" s="43"/>
    </row>
    <row r="47">
      <c r="A47" s="138"/>
      <c r="B47" s="49"/>
      <c r="C47" s="147" t="s">
        <v>234</v>
      </c>
      <c r="D47" s="148">
        <f>'Ratios 2022'!D54</f>
        <v>1.751358858</v>
      </c>
      <c r="E47" s="148">
        <f>'Ratios 2023'!D54</f>
        <v>2.075998145</v>
      </c>
      <c r="F47" s="148">
        <f>'Ratios 2024'!D54</f>
        <v>2.048063106</v>
      </c>
      <c r="G47" s="176">
        <f>average(D47:F47)</f>
        <v>1.95847337</v>
      </c>
      <c r="H47" s="149" t="s">
        <v>235</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236</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237</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253</v>
      </c>
      <c r="E51" s="45" t="s">
        <v>254</v>
      </c>
      <c r="F51" s="45" t="s">
        <v>255</v>
      </c>
      <c r="G51" s="59" t="s">
        <v>256</v>
      </c>
      <c r="H51" s="59"/>
      <c r="I51" s="43"/>
      <c r="J51" s="43"/>
      <c r="K51" s="43"/>
      <c r="L51" s="43"/>
      <c r="M51" s="43"/>
      <c r="N51" s="43"/>
      <c r="O51" s="43"/>
      <c r="P51" s="43"/>
      <c r="Q51" s="43"/>
      <c r="R51" s="43"/>
      <c r="S51" s="43"/>
      <c r="T51" s="43"/>
      <c r="U51" s="43"/>
      <c r="V51" s="43"/>
      <c r="W51" s="43"/>
      <c r="X51" s="43"/>
      <c r="Y51" s="43"/>
    </row>
    <row r="52">
      <c r="A52" s="138"/>
      <c r="B52" s="49"/>
      <c r="C52" s="147" t="s">
        <v>240</v>
      </c>
      <c r="D52" s="183">
        <f>'Ratios 2022'!D59</f>
        <v>0.01525887208</v>
      </c>
      <c r="E52" s="183">
        <f>'Ratios 2023'!D59</f>
        <v>0.01338189423</v>
      </c>
      <c r="F52" s="183">
        <f>'Ratios 2024'!D59</f>
        <v>0.0111812863</v>
      </c>
      <c r="G52" s="184">
        <f>average(D52:F52)</f>
        <v>0.01327401754</v>
      </c>
      <c r="H52" s="149" t="s">
        <v>241</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NATIONAL CENTER FOR STATE COURTS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CENTER FOR STATE COURTS</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7.4980813E7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994515.0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75975328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7804130.0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7295199.0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2347764.0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592868.0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560025.0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18599986</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99335.0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84</v>
      </c>
      <c r="D26" s="50">
        <v>85109.0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73533.0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11576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11576</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94686225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NATIONAL CENTER FOR STATE COURTS</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2367102</v>
      </c>
      <c r="D7" s="99">
        <v>1429991.0</v>
      </c>
      <c r="E7" s="99">
        <v>937111.0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13069534</v>
      </c>
      <c r="D9" s="99">
        <v>1.281296E7</v>
      </c>
      <c r="E9" s="99">
        <v>104871.0</v>
      </c>
      <c r="F9" s="99">
        <v>151703.0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1362831</v>
      </c>
      <c r="D10" s="99">
        <v>1328777.0</v>
      </c>
      <c r="E10" s="99">
        <v>18480.0</v>
      </c>
      <c r="F10" s="99">
        <v>15574.0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4492559</v>
      </c>
      <c r="D11" s="99">
        <v>4247160.0</v>
      </c>
      <c r="E11" s="99">
        <v>203370.0</v>
      </c>
      <c r="F11" s="99">
        <v>42029.0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97516</v>
      </c>
      <c r="D12" s="99">
        <v>74742.0</v>
      </c>
      <c r="E12" s="99">
        <v>17153.0</v>
      </c>
      <c r="F12" s="99">
        <v>5621.0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39303</v>
      </c>
      <c r="D15" s="99">
        <v>816.0</v>
      </c>
      <c r="E15" s="99">
        <v>38487.0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76958</v>
      </c>
      <c r="D16" s="99">
        <v>0.0</v>
      </c>
      <c r="E16" s="99">
        <v>76958.0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25128</v>
      </c>
      <c r="D17" s="99">
        <v>0.0</v>
      </c>
      <c r="E17" s="99">
        <v>25128.0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3367</v>
      </c>
      <c r="D19" s="99">
        <v>0.0</v>
      </c>
      <c r="E19" s="99">
        <v>3367.0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12569375</v>
      </c>
      <c r="D20" s="99">
        <v>1.2230265E7</v>
      </c>
      <c r="E20" s="99">
        <v>222285.0</v>
      </c>
      <c r="F20" s="99">
        <v>116825.0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73041</v>
      </c>
      <c r="D21" s="99">
        <v>70911.0</v>
      </c>
      <c r="E21" s="99">
        <v>553.0</v>
      </c>
      <c r="F21" s="99">
        <v>1577.0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1262056</v>
      </c>
      <c r="D22" s="99">
        <v>1225251.0</v>
      </c>
      <c r="E22" s="99">
        <v>9560.0</v>
      </c>
      <c r="F22" s="99">
        <v>27245.0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713655</v>
      </c>
      <c r="D23" s="99">
        <v>670673.0</v>
      </c>
      <c r="E23" s="99">
        <v>42982.0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1977574</v>
      </c>
      <c r="D25" s="99">
        <v>1838112.0</v>
      </c>
      <c r="E25" s="99">
        <v>119425.0</v>
      </c>
      <c r="F25" s="99">
        <v>20037.0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2926374</v>
      </c>
      <c r="D26" s="99">
        <v>2479886.0</v>
      </c>
      <c r="E26" s="99">
        <v>387506.0</v>
      </c>
      <c r="F26" s="99">
        <v>58982.0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68387</v>
      </c>
      <c r="D27" s="99">
        <v>48635.0</v>
      </c>
      <c r="E27" s="99">
        <v>19752.0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44350224</v>
      </c>
      <c r="D28" s="99">
        <v>4.4201906E7</v>
      </c>
      <c r="E28" s="99">
        <v>116123.0</v>
      </c>
      <c r="F28" s="99">
        <v>32195.0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52962</v>
      </c>
      <c r="D29" s="99">
        <v>52962.0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690231</v>
      </c>
      <c r="D31" s="99">
        <v>624314.0</v>
      </c>
      <c r="E31" s="99">
        <v>56446.0</v>
      </c>
      <c r="F31" s="99">
        <v>9471.0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231168</v>
      </c>
      <c r="D32" s="99">
        <v>58173.0</v>
      </c>
      <c r="E32" s="99">
        <v>172995.0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138</v>
      </c>
      <c r="C34" s="98">
        <f t="shared" si="1"/>
        <v>589122</v>
      </c>
      <c r="D34" s="99">
        <v>589122.0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434644</v>
      </c>
      <c r="D35" s="99">
        <v>316917.0</v>
      </c>
      <c r="E35" s="99">
        <v>95987.0</v>
      </c>
      <c r="F35" s="99">
        <v>21740.0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207904</v>
      </c>
      <c r="D36" s="99">
        <v>201841.0</v>
      </c>
      <c r="E36" s="99">
        <v>1575.0</v>
      </c>
      <c r="F36" s="99">
        <v>4488.0</v>
      </c>
      <c r="G36" s="43"/>
      <c r="H36" s="43"/>
      <c r="I36" s="43"/>
      <c r="J36" s="43"/>
      <c r="K36" s="43"/>
      <c r="L36" s="43"/>
      <c r="M36" s="43"/>
      <c r="N36" s="43"/>
      <c r="O36" s="43"/>
      <c r="P36" s="43"/>
      <c r="Q36" s="43"/>
      <c r="R36" s="43"/>
      <c r="S36" s="43"/>
      <c r="T36" s="43"/>
      <c r="U36" s="43"/>
      <c r="V36" s="43"/>
      <c r="W36" s="43"/>
      <c r="X36" s="43"/>
      <c r="Y36" s="43"/>
      <c r="Z36" s="43"/>
    </row>
    <row r="37">
      <c r="A37" s="45" t="s">
        <v>52</v>
      </c>
      <c r="B37" s="102" t="s">
        <v>141</v>
      </c>
      <c r="C37" s="98">
        <f t="shared" si="1"/>
        <v>98612</v>
      </c>
      <c r="D37" s="99">
        <v>55815.0</v>
      </c>
      <c r="E37" s="99">
        <v>42797.0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61677</v>
      </c>
      <c r="D38" s="99">
        <v>59879.0</v>
      </c>
      <c r="E38" s="99">
        <v>467.0</v>
      </c>
      <c r="F38" s="99">
        <v>1331.0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87841304</v>
      </c>
      <c r="D40" s="103">
        <f t="shared" si="2"/>
        <v>84619108</v>
      </c>
      <c r="E40" s="103">
        <f t="shared" si="2"/>
        <v>2713378</v>
      </c>
      <c r="F40" s="103">
        <f t="shared" si="2"/>
        <v>508818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CENTER FOR STATE COURTS</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1.3503624E7</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785716.0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2.4227887E7</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902789.0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2.0974629E7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1.5528158E7</v>
      </c>
      <c r="E12" s="108">
        <f>D11-D12</f>
        <v>5446471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1.0104036E7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711902.0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55682425</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5256664.0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1.7251582E7</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765834.0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83817.0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1444880.0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24802777</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2.7089387E7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3790261.0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30879648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55682425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NATIONAL CENTER FOR STATE COURTS</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2022'!C40</f>
        <v>87841304</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2022'!C31</f>
        <v>690231</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87151073</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7262589.417</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2022'!E2+'Balance Sheet 2022'!E3</f>
        <v>14289340</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1.967526894</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2022'!E30</f>
        <v>27089387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2022'!C40</f>
        <v>87841304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7320108.667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3.700680992</v>
      </c>
      <c r="E14" s="149" t="s">
        <v>192</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2022'!E13:E15)</f>
        <v>10104036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2022'!C40</f>
        <v>87841304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7320108.667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1.380312296</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3.34783919</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2022'!E2:E7,'Revenues 2022'!F10:F15)</f>
        <v>74980813</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2022'!F44</f>
        <v>94686225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0.791887236</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2022'!C7:C9)</f>
        <v>15436636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2022'!C10:C12)</f>
        <v>5952906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21389542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2022'!C40</f>
        <v>87841304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0.2435021001</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2022'!C10:C11)</f>
        <v>5855390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2022'!C7:C9)</f>
        <v>15436636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0.3793177477</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221</v>
      </c>
      <c r="D41" s="75">
        <f>'Expenses 2022'!D40</f>
        <v>84619108</v>
      </c>
      <c r="E41" s="164">
        <f t="shared" ref="E41:E44" si="1">D41/$D$44</f>
        <v>0.9633179854</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2022'!E40</f>
        <v>2713378</v>
      </c>
      <c r="E42" s="164">
        <f t="shared" si="1"/>
        <v>0.03088954599</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2022'!F40</f>
        <v>508818</v>
      </c>
      <c r="E43" s="164">
        <f t="shared" si="1"/>
        <v>0.005792468655</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87841304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2022'!F9</f>
        <v>75975328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2022'!F40</f>
        <v>508818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if(D48=0, "$0",D47/D48)</f>
        <v>149.3172962</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2022'!E2:E10)</f>
        <v>39420016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2022'!E19:E22)</f>
        <v>22508246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1.751358858</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2022'!E25:E26)</f>
        <v>849651</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2022'!E18</f>
        <v>55682425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0.01525887208</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CENTER FOR STATE COURTS</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8.4475065E7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1114812.0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85589877</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9462747.0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4529165.0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2510128.0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68</v>
      </c>
      <c r="D13" s="61"/>
      <c r="E13" s="61"/>
      <c r="F13" s="62">
        <v>1557093.0</v>
      </c>
      <c r="G13" s="171"/>
      <c r="H13" s="43"/>
      <c r="J13" s="171"/>
      <c r="K13" s="43"/>
      <c r="L13" s="43"/>
      <c r="M13" s="43"/>
      <c r="N13" s="43"/>
      <c r="O13" s="43"/>
      <c r="P13" s="43"/>
      <c r="Q13" s="43"/>
      <c r="R13" s="43"/>
      <c r="S13" s="43"/>
      <c r="T13" s="43"/>
      <c r="U13" s="43"/>
      <c r="V13" s="43"/>
      <c r="W13" s="43"/>
      <c r="X13" s="43"/>
      <c r="Y13" s="43"/>
      <c r="Z13" s="43"/>
    </row>
    <row r="14">
      <c r="A14" s="49"/>
      <c r="B14" s="45" t="s">
        <v>54</v>
      </c>
      <c r="C14" s="173" t="s">
        <v>67</v>
      </c>
      <c r="D14" s="61"/>
      <c r="E14" s="61"/>
      <c r="F14" s="62">
        <v>444170.0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18503303</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163520.0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242</v>
      </c>
      <c r="D26" s="50">
        <v>538397.0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456922.0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81475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81475</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104338175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NATIONAL CENTER FOR STATE COURTS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2560705</v>
      </c>
      <c r="D7" s="99">
        <v>337100.0</v>
      </c>
      <c r="E7" s="99">
        <v>2198163.0</v>
      </c>
      <c r="F7" s="99">
        <v>25442.0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15236616</v>
      </c>
      <c r="D9" s="99">
        <v>1.3575049E7</v>
      </c>
      <c r="E9" s="99">
        <v>1527665.0</v>
      </c>
      <c r="F9" s="99">
        <v>133902.0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1572581</v>
      </c>
      <c r="D10" s="99">
        <v>1383095.0</v>
      </c>
      <c r="E10" s="99">
        <v>175609.0</v>
      </c>
      <c r="F10" s="99">
        <v>13877.0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4742439</v>
      </c>
      <c r="D11" s="99">
        <v>3872908.0</v>
      </c>
      <c r="E11" s="99">
        <v>825590.0</v>
      </c>
      <c r="F11" s="99">
        <v>43941.0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365659</v>
      </c>
      <c r="D12" s="99">
        <v>270202.0</v>
      </c>
      <c r="E12" s="99">
        <v>92887.0</v>
      </c>
      <c r="F12" s="99">
        <v>2570.0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39949</v>
      </c>
      <c r="D15" s="99">
        <v>27200.0</v>
      </c>
      <c r="E15" s="99">
        <v>12749.0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93010</v>
      </c>
      <c r="D16" s="99">
        <v>0.0</v>
      </c>
      <c r="E16" s="99">
        <v>93010.0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125389</v>
      </c>
      <c r="D17" s="99">
        <v>0.0</v>
      </c>
      <c r="E17" s="99">
        <v>125389.0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2346</v>
      </c>
      <c r="D19" s="99">
        <v>0.0</v>
      </c>
      <c r="E19" s="99">
        <v>2346.0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13004812</v>
      </c>
      <c r="D20" s="99">
        <v>1.2328018E7</v>
      </c>
      <c r="E20" s="99">
        <v>669953.0</v>
      </c>
      <c r="F20" s="99">
        <v>6841.0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78277</v>
      </c>
      <c r="D21" s="99">
        <v>61202.0</v>
      </c>
      <c r="E21" s="99">
        <v>12973.0</v>
      </c>
      <c r="F21" s="99">
        <v>4102.0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1396975</v>
      </c>
      <c r="D22" s="99">
        <v>1092241.0</v>
      </c>
      <c r="E22" s="99">
        <v>231525.0</v>
      </c>
      <c r="F22" s="99">
        <v>73209.0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747209</v>
      </c>
      <c r="D23" s="99">
        <v>4330.0</v>
      </c>
      <c r="E23" s="99">
        <v>742879.0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1911183</v>
      </c>
      <c r="D25" s="99">
        <v>1566009.0</v>
      </c>
      <c r="E25" s="99">
        <v>345174.0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5525223</v>
      </c>
      <c r="D26" s="99">
        <v>5099117.0</v>
      </c>
      <c r="E26" s="99">
        <v>407878.0</v>
      </c>
      <c r="F26" s="99">
        <v>18228.0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57794</v>
      </c>
      <c r="D27" s="99">
        <v>15932.0</v>
      </c>
      <c r="E27" s="99">
        <v>41862.0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53248048</v>
      </c>
      <c r="D28" s="99">
        <v>5.2881311E7</v>
      </c>
      <c r="E28" s="99">
        <v>213617.0</v>
      </c>
      <c r="F28" s="99">
        <v>153120.0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50147</v>
      </c>
      <c r="D29" s="99">
        <v>50147.0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578144</v>
      </c>
      <c r="D31" s="99">
        <v>392634.0</v>
      </c>
      <c r="E31" s="99">
        <v>185510.0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183407</v>
      </c>
      <c r="D32" s="99">
        <v>42259.0</v>
      </c>
      <c r="E32" s="99">
        <v>141148.0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243</v>
      </c>
      <c r="C34" s="98">
        <f t="shared" si="1"/>
        <v>291277</v>
      </c>
      <c r="D34" s="99">
        <v>231752.0</v>
      </c>
      <c r="E34" s="99">
        <v>40641.0</v>
      </c>
      <c r="F34" s="99">
        <v>18884.0</v>
      </c>
      <c r="G34" s="43"/>
      <c r="H34" s="43"/>
      <c r="I34" s="43"/>
      <c r="J34" s="43"/>
      <c r="K34" s="43"/>
      <c r="L34" s="43"/>
      <c r="M34" s="43"/>
      <c r="N34" s="43"/>
      <c r="O34" s="43"/>
      <c r="P34" s="43"/>
      <c r="Q34" s="43"/>
      <c r="R34" s="43"/>
      <c r="S34" s="43"/>
      <c r="T34" s="43"/>
      <c r="U34" s="43"/>
      <c r="V34" s="43"/>
      <c r="W34" s="43"/>
      <c r="X34" s="43"/>
      <c r="Y34" s="43"/>
      <c r="Z34" s="43"/>
    </row>
    <row r="35">
      <c r="A35" s="45" t="s">
        <v>48</v>
      </c>
      <c r="B35" s="102" t="s">
        <v>244</v>
      </c>
      <c r="C35" s="98">
        <f t="shared" si="1"/>
        <v>132724</v>
      </c>
      <c r="D35" s="99">
        <v>103772.0</v>
      </c>
      <c r="E35" s="99">
        <v>21997.0</v>
      </c>
      <c r="F35" s="99">
        <v>6955.0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57319</v>
      </c>
      <c r="D36" s="99">
        <v>44815.0</v>
      </c>
      <c r="E36" s="99">
        <v>9500.0</v>
      </c>
      <c r="F36" s="99">
        <v>3004.0</v>
      </c>
      <c r="G36" s="43"/>
      <c r="H36" s="43"/>
      <c r="I36" s="43"/>
      <c r="J36" s="43"/>
      <c r="K36" s="43"/>
      <c r="L36" s="43"/>
      <c r="M36" s="43"/>
      <c r="N36" s="43"/>
      <c r="O36" s="43"/>
      <c r="P36" s="43"/>
      <c r="Q36" s="43"/>
      <c r="R36" s="43"/>
      <c r="S36" s="43"/>
      <c r="T36" s="43"/>
      <c r="U36" s="43"/>
      <c r="V36" s="43"/>
      <c r="W36" s="43"/>
      <c r="X36" s="43"/>
      <c r="Y36" s="43"/>
      <c r="Z36" s="43"/>
    </row>
    <row r="37">
      <c r="A37" s="45" t="s">
        <v>52</v>
      </c>
      <c r="B37" s="102" t="s">
        <v>245</v>
      </c>
      <c r="C37" s="98">
        <f t="shared" si="1"/>
        <v>39403</v>
      </c>
      <c r="D37" s="99">
        <v>14742.0</v>
      </c>
      <c r="E37" s="99">
        <v>24661.0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102040636</v>
      </c>
      <c r="D40" s="103">
        <f t="shared" si="2"/>
        <v>93393835</v>
      </c>
      <c r="E40" s="103">
        <f t="shared" si="2"/>
        <v>8142726</v>
      </c>
      <c r="F40" s="103">
        <f t="shared" si="2"/>
        <v>504075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CENTER FOR STATE COURTS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1.1221348E7</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1382736.0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2.4942699E7</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1039944.0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2.0833143E7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1.5735564E7</v>
      </c>
      <c r="E12" s="108">
        <f>D11-D12</f>
        <v>5097579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1.1392569E7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2553307.0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57630182</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4860832.0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1.372624E7</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695834.0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75367.0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3584053.0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22942326</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3.097643E7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3711426.0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34687856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57630182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