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<sst xmlns="http://schemas.openxmlformats.org/spreadsheetml/2006/main" count="869" uniqueCount="252">
  <si>
    <t>FOREST PARKK CONSERVANCY</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</si>
  <si>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</si>
  <si>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</si>
  <si>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</si>
  <si>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</si>
  <si>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</si>
  <si>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</si>
  <si>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</si>
  <si>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</si>
  <si>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</si>
  <si>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</si>
  <si>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</si>
  <si>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</si>
  <si>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</si>
  <si>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</si>
  <si>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</si>
  <si>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</si>
  <si>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</si>
  <si>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</si>
  <si>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</si>
  <si>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</si>
  <si>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</si>
  <si>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</si>
  <si>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</si>
  <si>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</si>
  <si>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</si>
  <si>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</si>
  <si>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</si>
  <si>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</si>
  <si>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</si>
  <si>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</si>
  <si>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</si>
  <si>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</si>
  <si>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</si>
  <si>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</si>
  <si>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</si>
  <si>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</si>
  <si>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</si>
  <si>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</si>
  <si>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</si>
  <si>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</si>
  <si>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</si>
  <si>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</si>
  <si>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</si>
  <si>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</si>
  <si>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</si>
  <si>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</si>
  <si>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</si>
  <si>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</si>
  <si>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</si>
  <si>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</si>
  <si>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</si>
  <si>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</si>
  <si>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</si>
  <si>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</si>
  <si>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</si>
  <si>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</si>
  <si>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</si>
  <si>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</si>
  <si>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</si>
  <si>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</si>
  <si>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</si>
  <si>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</si>
  <si>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</si>
  <si>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</si>
  <si>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</si>
  <si>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</si>
  <si>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</si>
  <si>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</si>
  <si>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</si>
  <si>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</si>
  <si>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</si>
  <si>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</si>
  <si>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</si>
  <si>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</si>
  <si>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</si>
  <si>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</si>
  <si>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</si>
  <si>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</si>
  <si>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</si>
  <si>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</si>
  <si>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</si>
  <si>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</si>
  <si>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</si>
  <si>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</si>
  <si>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</si>
  <si>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</si>
  <si>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</si>
  <si>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</si>
  <si>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</si>
  <si>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</si>
  <si>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</si>
  <si>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</si>
  <si>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</si>
  <si>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</si>
  <si>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</si>
  <si>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</si>
  <si>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</si>
  <si>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</si>
  <si>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</si>
  <si>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</si>
  <si>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</si>
  <si>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</si>
  <si>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</si>
  <si>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</si>
  <si>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</si>
  <si>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</si>
  <si>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</si>
  <si>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</si>
  <si>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</si>
  <si>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</si>
  <si>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</si>
  <si>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</si>
  <si>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</si>
  <si>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</si>
  <si>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</si>
  <si>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</si>
  <si>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</si>
  <si>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</si>
  <si>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</si>
  <si>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</si>
  <si>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</si>
  <si>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</si>
  <si>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</si>
  <si>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</si>
  <si>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</si>
  <si>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</si>
  <si>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</si>
  <si>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</si>
  <si>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</si>
  <si>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</si>
  <si>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</si>
  <si>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</si>
  <si>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</si>
  <si>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PARTNER EXPENSES</t>
  </si>
  <si>
    <t>MISCELLANEOUS EXPENSES</t>
  </si>
  <si>
    <t>MATERIALS TOOLS &amp; EQUIP</t>
  </si>
  <si>
    <t>DUES &amp; SUBSCRIPTIONS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</si>
  <si>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</si>
  <si>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</si>
  <si>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</si>
  <si>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</si>
  <si>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</si>
  <si>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</si>
  <si>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</si>
  <si>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</si>
  <si>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</si>
  <si>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</si>
  <si>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</si>
  <si>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</si>
  <si>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</si>
  <si>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</si>
  <si>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</si>
  <si>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</si>
  <si>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</si>
  <si>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</si>
  <si>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</si>
  <si>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</si>
  <si>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</si>
  <si>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</si>
  <si>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</si>
  <si>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</si>
  <si>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</si>
  <si>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</si>
  <si>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</si>
  <si>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</si>
  <si>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</si>
  <si>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</si>
  <si>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</si>
  <si>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</si>
  <si>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</si>
  <si>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</si>
  <si>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</si>
  <si>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</si>
  <si>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</si>
  <si>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</si>
  <si>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</si>
  <si>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</si>
  <si>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</si>
  <si>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</si>
  <si>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</si>
  <si>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</si>
  <si>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</si>
  <si>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</si>
  <si>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</si>
  <si>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</si>
  <si>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</si>
  <si>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</si>
  <si>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</si>
  <si>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</si>
  <si>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</si>
  <si>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</si>
  <si>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</si>
  <si>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</si>
  <si>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</si>
  <si>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</si>
  <si>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</si>
  <si>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</si>
  <si>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</si>
  <si>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</si>
  <si>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</si>
  <si>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</si>
  <si>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</si>
  <si>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</si>
  <si>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</si>
  <si>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</si>
  <si>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</si>
  <si>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</si>
  <si>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</si>
  <si>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</si>
  <si>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</si>
  <si>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</si>
  <si>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</si>
  <si>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</si>
  <si>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</si>
  <si>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</si>
  <si>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</si>
  <si>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</si>
  <si>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</si>
  <si>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</si>
  <si>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</si>
  <si>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</si>
  <si>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</si>
  <si>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</si>
  <si>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</si>
  <si>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</si>
  <si>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</si>
  <si>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</si>
  <si>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</si>
  <si>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</si>
  <si>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</si>
  <si>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</si>
  <si>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</si>
  <si>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</si>
  <si>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</si>
  <si>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</si>
  <si>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</si>
  <si>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</si>
  <si>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</si>
  <si>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 IN-KIND GOODS DONATED</t>
  </si>
  <si>
    <t>BANK CHARGES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</si>
  <si>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</si>
  <si>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</si>
  <si>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IN-KIND GOODS DONATED</t>
  </si>
  <si>
    <t xml:space="preserve"> BANK CHARGES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</si>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</sst>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FOREST PARKK CONSERVANCY</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2023'!C40</f>
        <v>723325</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2023'!C31</f>
        <v>11821</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711504</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59292</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2023'!E2+'Balance Sheet 2023'!E3</f>
        <v>237727</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4.009427916</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2023'!E30</f>
        <v>4410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2023'!C40</f>
        <v>723325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60277.08333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0.0731621332</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2023'!C40</f>
        <v>723325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60277.08333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4.009427916</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2023'!E2:E7,'Revenues 2023'!F10:F15)</f>
        <v>597870</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2023'!F44</f>
        <v>646097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0.9253564093</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2023'!C7:C9)</f>
        <v>464347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2023'!C10:C12)</f>
        <v>67961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532308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2023'!C40</f>
        <v>723325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0.7359181557</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2023'!C10:C11)</f>
        <v>27738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2023'!C7:C9)</f>
        <v>464347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0.05973549953</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241</v>
      </c>
      <c r="D41" s="75">
        <f>'Expenses 2023'!D40</f>
        <v>433106</v>
      </c>
      <c r="E41" s="164">
        <f t="shared" ref="E41:E44" si="1">D41/$D$44</f>
        <v>0.5987709536</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2023'!E40</f>
        <v>78286</v>
      </c>
      <c r="E42" s="164">
        <f t="shared" si="1"/>
        <v>0.10823074</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2023'!F40</f>
        <v>211933</v>
      </c>
      <c r="E43" s="164">
        <f t="shared" si="1"/>
        <v>0.2929983064</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723325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2023'!F9</f>
        <v>625449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2023'!F40</f>
        <v>211933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2.951163811</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2023'!E2:E10)</f>
        <v>255872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2023'!E19:E22)</f>
        <v>45807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5.585871155</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2023'!E18</f>
        <v>1216802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FOREST PARKK CONSERVANCY</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26353.0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1165766.0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290224.0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1192119</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6651.0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13562.0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13562</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13562</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784.0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632.0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152</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5143.0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5143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1217627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FOREST PARKK CONSERVANCY</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116607</v>
      </c>
      <c r="D7" s="99">
        <v>87455.0</v>
      </c>
      <c r="E7" s="99">
        <v>11661.0</v>
      </c>
      <c r="F7" s="99">
        <v>17491.0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296528</v>
      </c>
      <c r="D9" s="99">
        <v>157037.0</v>
      </c>
      <c r="E9" s="99">
        <v>74470.0</v>
      </c>
      <c r="F9" s="99">
        <v>65021.0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7950</v>
      </c>
      <c r="D10" s="99">
        <v>5963.0</v>
      </c>
      <c r="E10" s="99">
        <v>795.0</v>
      </c>
      <c r="F10" s="99">
        <v>1192.0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42172</v>
      </c>
      <c r="D11" s="99">
        <v>23870.0</v>
      </c>
      <c r="E11" s="99">
        <v>9589.0</v>
      </c>
      <c r="F11" s="99">
        <v>8713.0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40708</v>
      </c>
      <c r="D12" s="99">
        <v>23331.0</v>
      </c>
      <c r="E12" s="99">
        <v>9231.0</v>
      </c>
      <c r="F12" s="99">
        <v>8146.0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16421</v>
      </c>
      <c r="D16" s="99">
        <v>0.0</v>
      </c>
      <c r="E16" s="99">
        <v>16421.0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55490</v>
      </c>
      <c r="D20" s="99">
        <v>20537.0</v>
      </c>
      <c r="E20" s="99">
        <v>33024.0</v>
      </c>
      <c r="F20" s="99">
        <v>1929.0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781</v>
      </c>
      <c r="D21" s="99">
        <v>385.0</v>
      </c>
      <c r="E21" s="99">
        <v>0.0</v>
      </c>
      <c r="F21" s="99">
        <v>396.0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21367</v>
      </c>
      <c r="D22" s="99">
        <v>8424.0</v>
      </c>
      <c r="E22" s="99">
        <v>9210.0</v>
      </c>
      <c r="F22" s="99">
        <v>3733.0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23034</v>
      </c>
      <c r="D23" s="99">
        <v>3094.0</v>
      </c>
      <c r="E23" s="99">
        <v>2893.0</v>
      </c>
      <c r="F23" s="99">
        <v>17047.0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27810</v>
      </c>
      <c r="D25" s="99">
        <v>0.0</v>
      </c>
      <c r="E25" s="99">
        <v>27810.0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2725</v>
      </c>
      <c r="D26" s="99">
        <v>2674.0</v>
      </c>
      <c r="E26" s="99">
        <v>3.0</v>
      </c>
      <c r="F26" s="99">
        <v>48.0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6208</v>
      </c>
      <c r="D28" s="99">
        <v>1601.0</v>
      </c>
      <c r="E28" s="99">
        <v>331.0</v>
      </c>
      <c r="F28" s="99">
        <v>4276.0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172</v>
      </c>
      <c r="D29" s="99">
        <v>0.0</v>
      </c>
      <c r="E29" s="99">
        <v>172.0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8904</v>
      </c>
      <c r="D31" s="99">
        <v>0.0</v>
      </c>
      <c r="E31" s="99">
        <v>8904.0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4988</v>
      </c>
      <c r="D32" s="99">
        <v>0.0</v>
      </c>
      <c r="E32" s="99">
        <v>4988.0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135</v>
      </c>
      <c r="C34" s="98">
        <f t="shared" si="1"/>
        <v>27832</v>
      </c>
      <c r="D34" s="99">
        <v>2585.0</v>
      </c>
      <c r="E34" s="99">
        <v>18645.0</v>
      </c>
      <c r="F34" s="99">
        <v>6602.0</v>
      </c>
      <c r="G34" s="43"/>
      <c r="H34" s="43"/>
      <c r="I34" s="43"/>
      <c r="J34" s="43"/>
      <c r="K34" s="43"/>
      <c r="L34" s="43"/>
      <c r="M34" s="43"/>
      <c r="N34" s="43"/>
      <c r="O34" s="43"/>
      <c r="P34" s="43"/>
      <c r="Q34" s="43"/>
      <c r="R34" s="43"/>
      <c r="S34" s="43"/>
      <c r="T34" s="43"/>
      <c r="U34" s="43"/>
      <c r="V34" s="43"/>
      <c r="W34" s="43"/>
      <c r="X34" s="43"/>
      <c r="Y34" s="43"/>
      <c r="Z34" s="43"/>
    </row>
    <row r="35">
      <c r="A35" s="45" t="s">
        <v>48</v>
      </c>
      <c r="B35" s="102" t="s">
        <v>243</v>
      </c>
      <c r="C35" s="98">
        <f t="shared" si="1"/>
        <v>20224</v>
      </c>
      <c r="D35" s="99">
        <v>0.0</v>
      </c>
      <c r="E35" s="99">
        <v>20224.0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244</v>
      </c>
      <c r="C36" s="98">
        <f t="shared" si="1"/>
        <v>8563</v>
      </c>
      <c r="D36" s="99">
        <v>5.0</v>
      </c>
      <c r="E36" s="99">
        <v>2968.0</v>
      </c>
      <c r="F36" s="99">
        <v>5590.0</v>
      </c>
      <c r="G36" s="43"/>
      <c r="H36" s="43"/>
      <c r="I36" s="43"/>
      <c r="J36" s="43"/>
      <c r="K36" s="43"/>
      <c r="L36" s="43"/>
      <c r="M36" s="43"/>
      <c r="N36" s="43"/>
      <c r="O36" s="43"/>
      <c r="P36" s="43"/>
      <c r="Q36" s="43"/>
      <c r="R36" s="43"/>
      <c r="S36" s="43"/>
      <c r="T36" s="43"/>
      <c r="U36" s="43"/>
      <c r="V36" s="43"/>
      <c r="W36" s="43"/>
      <c r="X36" s="43"/>
      <c r="Y36" s="43"/>
      <c r="Z36" s="43"/>
    </row>
    <row r="37">
      <c r="A37" s="45" t="s">
        <v>52</v>
      </c>
      <c r="B37" s="102" t="s">
        <v>136</v>
      </c>
      <c r="C37" s="98">
        <f t="shared" si="1"/>
        <v>1242</v>
      </c>
      <c r="D37" s="99">
        <v>1242.0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2050</v>
      </c>
      <c r="D38" s="99">
        <v>52984.0</v>
      </c>
      <c r="E38" s="99">
        <v>-66735.0</v>
      </c>
      <c r="F38" s="99">
        <v>15801.0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731776</v>
      </c>
      <c r="D40" s="103">
        <f t="shared" si="2"/>
        <v>391187</v>
      </c>
      <c r="E40" s="103">
        <f t="shared" si="2"/>
        <v>184604</v>
      </c>
      <c r="F40" s="103">
        <f t="shared" si="2"/>
        <v>155985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FOREST PARKK CONSERVANCY</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25159.0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367922.0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65350.0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3825.0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12196.0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1175947.0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46439.0</v>
      </c>
      <c r="E12" s="108">
        <f>D11-D12</f>
        <v>1129508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67113.0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1671073</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39579.0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80537.0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120116</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1259091.0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291866.0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1550957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1671073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FOREST PARKK CONSERVANCY</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2024'!C40</f>
        <v>731776</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2024'!C31</f>
        <v>8904</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722872</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60239.33333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2024'!E2+'Balance Sheet 2024'!E3</f>
        <v>393081</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6.525321219</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2024'!E30</f>
        <v>1259091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2024'!C40</f>
        <v>731776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60981.33333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20.64715432</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2024'!C40</f>
        <v>731776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60981.33333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6.525321219</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2024'!E2:E7,'Revenues 2024'!F10:F15)</f>
        <v>1165766</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2024'!F44</f>
        <v>1217627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0.9574081389</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2024'!C7:C9)</f>
        <v>413135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2024'!C10:C12)</f>
        <v>90830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503965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2024'!C40</f>
        <v>731776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0.6886875219</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2024'!C10:C11)</f>
        <v>50122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2024'!C7:C9)</f>
        <v>413135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0.1213211178</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245</v>
      </c>
      <c r="D41" s="75">
        <f>'Expenses 2024'!D40</f>
        <v>391187</v>
      </c>
      <c r="E41" s="164">
        <f t="shared" ref="E41:E44" si="1">D41/$D$44</f>
        <v>0.5345720548</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2024'!E40</f>
        <v>184604</v>
      </c>
      <c r="E42" s="164">
        <f t="shared" si="1"/>
        <v>0.2522684537</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2024'!F40</f>
        <v>155985</v>
      </c>
      <c r="E43" s="164">
        <f t="shared" si="1"/>
        <v>0.2131594914</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731776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2024'!F9</f>
        <v>1192119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2024'!F40</f>
        <v>155985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7.64252332</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2024'!E2:E10)</f>
        <v>474452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2024'!E19:E22)</f>
        <v>39579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11.9874681</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2024'!E18</f>
        <v>1671073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FOREST PARKK CONSERVANCY</v>
      </c>
      <c r="B1" s="2" t="s">
        <v>246</v>
      </c>
      <c r="C1" s="138"/>
      <c r="D1" s="138"/>
      <c r="E1" s="138"/>
      <c r="F1" s="139"/>
      <c r="G1" s="139"/>
      <c r="H1" s="139"/>
      <c r="I1" s="43"/>
      <c r="J1" s="43"/>
      <c r="K1" s="43"/>
      <c r="L1" s="43"/>
      <c r="M1" s="43"/>
      <c r="N1" s="43"/>
      <c r="O1" s="43"/>
      <c r="P1" s="43"/>
      <c r="Q1" s="43"/>
      <c r="R1" s="43"/>
      <c r="S1" s="43"/>
      <c r="T1" s="43"/>
      <c r="U1" s="43"/>
      <c r="V1" s="43"/>
      <c r="W1" s="43"/>
      <c r="X1" s="43"/>
      <c r="Y1" s="43"/>
    </row>
    <row r="2">
      <c r="A2" s="140" t="s">
        <v>181</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182</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8"/>
      <c r="B5" s="49"/>
      <c r="C5" s="147" t="s">
        <v>181</v>
      </c>
      <c r="D5" s="176">
        <f>'Ratios 2022'!D8</f>
        <v>1.691682779</v>
      </c>
      <c r="E5" s="176">
        <f>'Ratios 2023'!D8</f>
        <v>4.009427916</v>
      </c>
      <c r="F5" s="176">
        <f>'Ratios 2024'!D8</f>
        <v>6.525321219</v>
      </c>
      <c r="G5" s="176">
        <f>average(D5:F5)</f>
        <v>4.075477304</v>
      </c>
      <c r="H5" s="149" t="s">
        <v>188</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189</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190</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8"/>
      <c r="B10" s="49"/>
      <c r="C10" s="147" t="s">
        <v>189</v>
      </c>
      <c r="D10" s="148">
        <f>'Ratios 2022'!D14</f>
        <v>0.9833293904</v>
      </c>
      <c r="E10" s="148">
        <f>'Ratios 2023'!D14</f>
        <v>0.0731621332</v>
      </c>
      <c r="F10" s="148">
        <f>'Ratios 2024'!D14</f>
        <v>20.64715432</v>
      </c>
      <c r="G10" s="176">
        <f>average(D10:F10)</f>
        <v>7.234548615</v>
      </c>
      <c r="H10" s="149" t="s">
        <v>188</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194</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195</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8"/>
      <c r="B15" s="49"/>
      <c r="C15" s="147" t="s">
        <v>197</v>
      </c>
      <c r="D15" s="179">
        <f>'Ratios 2022'!D20</f>
        <v>0</v>
      </c>
      <c r="E15" s="179">
        <f>'Ratios 2023'!D20</f>
        <v>0</v>
      </c>
      <c r="F15" s="179">
        <f>'Ratios 2024'!D20</f>
        <v>0</v>
      </c>
      <c r="G15" s="176">
        <f>average(D15:F15)</f>
        <v>0</v>
      </c>
      <c r="H15" s="149" t="s">
        <v>188</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199</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200</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8"/>
      <c r="B20" s="49"/>
      <c r="C20" s="147" t="s">
        <v>199</v>
      </c>
      <c r="D20" s="162">
        <f>'Ratios 2022'!D26</f>
        <v>0.8763907496</v>
      </c>
      <c r="E20" s="162">
        <f>'Ratios 2023'!D26</f>
        <v>0.9253564093</v>
      </c>
      <c r="F20" s="162">
        <f>'Ratios 2024'!D26</f>
        <v>0.9574081389</v>
      </c>
      <c r="G20" s="180">
        <f>average(D20:F20)</f>
        <v>0.9197184326</v>
      </c>
      <c r="H20" s="149" t="s">
        <v>203</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204</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205</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8"/>
      <c r="B25" s="49"/>
      <c r="C25" s="147" t="s">
        <v>209</v>
      </c>
      <c r="D25" s="162">
        <f>'Ratios 2022'!D33</f>
        <v>0.752691691</v>
      </c>
      <c r="E25" s="162">
        <f>'Ratios 2023'!D33</f>
        <v>0.7359181557</v>
      </c>
      <c r="F25" s="162">
        <f>'Ratios 2024'!D33</f>
        <v>0.6886875219</v>
      </c>
      <c r="G25" s="180">
        <f>average(D25:F25)</f>
        <v>0.7257657895</v>
      </c>
      <c r="H25" s="149" t="s">
        <v>210</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211</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212</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8"/>
      <c r="B30" s="49"/>
      <c r="C30" s="147" t="s">
        <v>211</v>
      </c>
      <c r="D30" s="162">
        <f>'Ratios 2022'!D38</f>
        <v>0.04047336997</v>
      </c>
      <c r="E30" s="162">
        <f>'Ratios 2023'!D38</f>
        <v>0.05973549953</v>
      </c>
      <c r="F30" s="162">
        <f>'Ratios 2024'!D38</f>
        <v>0.1213211178</v>
      </c>
      <c r="G30" s="180">
        <f>average(D30:F30)</f>
        <v>0.0738433291</v>
      </c>
      <c r="H30" s="149" t="s">
        <v>214</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215</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216</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8"/>
      <c r="B35" s="49"/>
      <c r="C35" s="147" t="s">
        <v>251</v>
      </c>
      <c r="D35" s="162">
        <f>'Ratios 2022'!E41</f>
        <v>0.7724745683</v>
      </c>
      <c r="E35" s="162">
        <f>'Ratios 2023'!E41</f>
        <v>0.5987709536</v>
      </c>
      <c r="F35" s="162">
        <f>'Ratios 2024'!E41</f>
        <v>0.5345720548</v>
      </c>
      <c r="G35" s="180">
        <f t="shared" ref="G35:G37" si="1">average(D35:F35)</f>
        <v>0.6352725256</v>
      </c>
      <c r="H35" s="180"/>
      <c r="I35" s="43"/>
      <c r="J35" s="43"/>
      <c r="K35" s="43"/>
      <c r="L35" s="43"/>
      <c r="M35" s="43"/>
      <c r="N35" s="43"/>
      <c r="O35" s="43"/>
      <c r="P35" s="43"/>
      <c r="Q35" s="43"/>
      <c r="R35" s="43"/>
      <c r="S35" s="43"/>
      <c r="T35" s="43"/>
      <c r="U35" s="43"/>
      <c r="V35" s="43"/>
      <c r="W35" s="43"/>
      <c r="X35" s="43"/>
      <c r="Y35" s="43"/>
    </row>
    <row r="36">
      <c r="A36" s="138"/>
      <c r="B36" s="52"/>
      <c r="C36" s="147" t="s">
        <v>218</v>
      </c>
      <c r="D36" s="162">
        <f>'Ratios 2022'!E42</f>
        <v>0.05525983755</v>
      </c>
      <c r="E36" s="162">
        <f>'Ratios 2023'!E42</f>
        <v>0.10823074</v>
      </c>
      <c r="F36" s="162">
        <f>'Ratios 2024'!E42</f>
        <v>0.2522684537</v>
      </c>
      <c r="G36" s="180">
        <f t="shared" si="1"/>
        <v>0.1385863438</v>
      </c>
      <c r="H36" s="180"/>
      <c r="I36" s="43"/>
      <c r="J36" s="43"/>
      <c r="K36" s="43"/>
      <c r="L36" s="43"/>
      <c r="M36" s="43"/>
      <c r="N36" s="43"/>
      <c r="O36" s="43"/>
      <c r="P36" s="43"/>
      <c r="Q36" s="43"/>
      <c r="R36" s="43"/>
      <c r="S36" s="43"/>
      <c r="T36" s="43"/>
      <c r="U36" s="43"/>
      <c r="V36" s="43"/>
      <c r="W36" s="43"/>
      <c r="X36" s="43"/>
      <c r="Y36" s="43"/>
    </row>
    <row r="37">
      <c r="A37" s="138"/>
      <c r="B37" s="181"/>
      <c r="C37" s="147" t="s">
        <v>219</v>
      </c>
      <c r="D37" s="162">
        <f>'Ratios 2022'!E43</f>
        <v>0.1722655942</v>
      </c>
      <c r="E37" s="162">
        <f>'Ratios 2023'!E43</f>
        <v>0.2929983064</v>
      </c>
      <c r="F37" s="162">
        <f>'Ratios 2024'!E43</f>
        <v>0.2131594914</v>
      </c>
      <c r="G37" s="180">
        <f t="shared" si="1"/>
        <v>0.2261411307</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220</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221</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8"/>
      <c r="B42" s="49"/>
      <c r="C42" s="147" t="s">
        <v>224</v>
      </c>
      <c r="D42" s="165">
        <f>'Ratios 2022'!D49</f>
        <v>3.808564126</v>
      </c>
      <c r="E42" s="165">
        <f>'Ratios 2023'!D49</f>
        <v>2.951163811</v>
      </c>
      <c r="F42" s="165">
        <f>'Ratios 2024'!D49</f>
        <v>7.64252332</v>
      </c>
      <c r="G42" s="182">
        <f>average(D42:F42)</f>
        <v>4.800750419</v>
      </c>
      <c r="H42" s="149" t="s">
        <v>225</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226</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227</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8"/>
      <c r="B47" s="49"/>
      <c r="C47" s="147" t="s">
        <v>230</v>
      </c>
      <c r="D47" s="148">
        <f>'Ratios 2022'!D54</f>
        <v>2.935409604</v>
      </c>
      <c r="E47" s="148">
        <f>'Ratios 2023'!D54</f>
        <v>5.585871155</v>
      </c>
      <c r="F47" s="148">
        <f>'Ratios 2024'!D54</f>
        <v>11.9874681</v>
      </c>
      <c r="G47" s="176">
        <f>average(D47:F47)</f>
        <v>6.83624962</v>
      </c>
      <c r="H47" s="149" t="s">
        <v>231</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232</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233</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8"/>
      <c r="B52" s="49"/>
      <c r="C52" s="147" t="s">
        <v>236</v>
      </c>
      <c r="D52" s="183">
        <f>'Ratios 2022'!D59</f>
        <v>0</v>
      </c>
      <c r="E52" s="183">
        <f>'Ratios 2023'!D59</f>
        <v>0</v>
      </c>
      <c r="F52" s="183">
        <f>'Ratios 2024'!D59</f>
        <v>0</v>
      </c>
      <c r="G52" s="184">
        <f>average(D52:F52)</f>
        <v>0</v>
      </c>
      <c r="H52" s="149" t="s">
        <v>237</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FOREST PARKK CONSERVANCY</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FOREST PARKK CONSERVANCY</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110013.0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888364.0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6083.0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998377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1380.0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6973.0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6973</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6973</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5692.0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2322.0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3370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3562.0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3562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1013662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FOREST PARKK CONSERVANCY</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126760</v>
      </c>
      <c r="D7" s="99">
        <v>95070.0</v>
      </c>
      <c r="E7" s="99">
        <v>12676.0</v>
      </c>
      <c r="F7" s="99">
        <v>19014.0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885387</v>
      </c>
      <c r="D9" s="99">
        <v>725824.0</v>
      </c>
      <c r="E9" s="99">
        <v>51991.0</v>
      </c>
      <c r="F9" s="99">
        <v>107572.0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6704</v>
      </c>
      <c r="D10" s="99">
        <v>5027.0</v>
      </c>
      <c r="E10" s="99">
        <v>671.0</v>
      </c>
      <c r="F10" s="99">
        <v>1006.0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34261</v>
      </c>
      <c r="D11" s="99">
        <v>24931.0</v>
      </c>
      <c r="E11" s="99">
        <v>5713.0</v>
      </c>
      <c r="F11" s="99">
        <v>3617.0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92274</v>
      </c>
      <c r="D12" s="99">
        <v>68986.0</v>
      </c>
      <c r="E12" s="99">
        <v>12729.0</v>
      </c>
      <c r="F12" s="99">
        <v>10559.0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15082</v>
      </c>
      <c r="D16" s="99">
        <v>0.0</v>
      </c>
      <c r="E16" s="99">
        <v>15082.0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72339</v>
      </c>
      <c r="D20" s="99">
        <v>67085.0</v>
      </c>
      <c r="E20" s="99">
        <v>4189.0</v>
      </c>
      <c r="F20" s="99">
        <v>1065.0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3500</v>
      </c>
      <c r="D21" s="99">
        <v>0.0</v>
      </c>
      <c r="E21" s="99">
        <v>0.0</v>
      </c>
      <c r="F21" s="99">
        <v>3500.0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37106</v>
      </c>
      <c r="D22" s="99">
        <v>5943.0</v>
      </c>
      <c r="E22" s="99">
        <v>18398.0</v>
      </c>
      <c r="F22" s="99">
        <v>12765.0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32415</v>
      </c>
      <c r="D23" s="99">
        <v>6063.0</v>
      </c>
      <c r="E23" s="99">
        <v>3767.0</v>
      </c>
      <c r="F23" s="99">
        <v>22585.0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53721</v>
      </c>
      <c r="D25" s="99">
        <v>933.0</v>
      </c>
      <c r="E25" s="99">
        <v>52788.0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32469</v>
      </c>
      <c r="D26" s="99">
        <v>29939.0</v>
      </c>
      <c r="E26" s="99">
        <v>2402.0</v>
      </c>
      <c r="F26" s="99">
        <v>128.0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7913</v>
      </c>
      <c r="D28" s="99">
        <v>5460.0</v>
      </c>
      <c r="E28" s="99">
        <v>2395.0</v>
      </c>
      <c r="F28" s="99">
        <v>58.0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14558</v>
      </c>
      <c r="D31" s="99">
        <v>5634.0</v>
      </c>
      <c r="E31" s="99">
        <v>8924.0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8741</v>
      </c>
      <c r="D32" s="99">
        <v>0.0</v>
      </c>
      <c r="E32" s="99">
        <v>8741.0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33625</v>
      </c>
      <c r="D34" s="99">
        <v>1000.0</v>
      </c>
      <c r="E34" s="99">
        <v>0.0</v>
      </c>
      <c r="F34" s="99">
        <v>32625.0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17463</v>
      </c>
      <c r="D35" s="99">
        <v>3262.0</v>
      </c>
      <c r="E35" s="99">
        <v>7510.0</v>
      </c>
      <c r="F35" s="99">
        <v>6691.0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17078</v>
      </c>
      <c r="D36" s="99">
        <v>16817.0</v>
      </c>
      <c r="E36" s="99">
        <v>261.0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15095</v>
      </c>
      <c r="D37" s="99">
        <v>7334.0</v>
      </c>
      <c r="E37" s="99">
        <v>380.0</v>
      </c>
      <c r="F37" s="99">
        <v>7381.0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15229</v>
      </c>
      <c r="D38" s="99">
        <v>106182.0</v>
      </c>
      <c r="E38" s="99">
        <v>-124527.0</v>
      </c>
      <c r="F38" s="99">
        <v>33574.0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1521720</v>
      </c>
      <c r="D40" s="103">
        <f t="shared" si="2"/>
        <v>1175490</v>
      </c>
      <c r="E40" s="103">
        <f t="shared" si="2"/>
        <v>84090</v>
      </c>
      <c r="F40" s="103">
        <f t="shared" si="2"/>
        <v>262140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FOREST PARKK CONSERVANCY</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174721.0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37749.0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76215.0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5636.0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7853.0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974026.0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38349.0</v>
      </c>
      <c r="E12" s="108">
        <f>D11-D12</f>
        <v>935677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202999.0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1440850</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102941.0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229665.0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332606</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124696.0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983548.0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1108244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1440850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FOREST PARKK CONSERVANCY</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2022'!C40</f>
        <v>1521720</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2022'!C31</f>
        <v>14558</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1507162</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125596.8333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2022'!E2+'Balance Sheet 2022'!E3</f>
        <v>212470</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1.691682779</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2022'!E30</f>
        <v>124696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2022'!C40</f>
        <v>1521720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126810</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0.9833293904</v>
      </c>
      <c r="E14" s="149" t="s">
        <v>188</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2022'!C40</f>
        <v>1521720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126810</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1.691682779</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2022'!E2:E7,'Revenues 2022'!F10:F15)</f>
        <v>888364</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2022'!F44</f>
        <v>1013662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0.8763907496</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2022'!C7:C9)</f>
        <v>1012147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2022'!C10:C12)</f>
        <v>133239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1145386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2022'!C40</f>
        <v>1521720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0.752691691</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2022'!C10:C11)</f>
        <v>40965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2022'!C7:C9)</f>
        <v>1012147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0.04047336997</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217</v>
      </c>
      <c r="D41" s="75">
        <f>'Expenses 2022'!D40</f>
        <v>1175490</v>
      </c>
      <c r="E41" s="164">
        <f t="shared" ref="E41:E44" si="1">D41/$D$44</f>
        <v>0.7724745683</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2022'!E40</f>
        <v>84090</v>
      </c>
      <c r="E42" s="164">
        <f t="shared" si="1"/>
        <v>0.05525983755</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2022'!F40</f>
        <v>262140</v>
      </c>
      <c r="E43" s="164">
        <f t="shared" si="1"/>
        <v>0.1722655942</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1521720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2022'!F9</f>
        <v>998377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2022'!F40</f>
        <v>262140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3.808564126</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2022'!E2:E10)</f>
        <v>302174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2022'!E19:E22)</f>
        <v>102941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2.935409604</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2022'!E18</f>
        <v>1440850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FOREST PARKK CONSERVANCY</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27579.0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597870.0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12152.0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625449</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12916.0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12916</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12916</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238</v>
      </c>
      <c r="D26" s="50">
        <v>1001.0</v>
      </c>
      <c r="E26" s="50">
        <v>46000.0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1028.0</v>
      </c>
      <c r="E27" s="50">
        <v>47962.0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-27</v>
      </c>
      <c r="E28" s="75">
        <f t="shared" si="2"/>
        <v>-1962</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-1989</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2928.0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953.0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1975</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7723.0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7723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646097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FOREST PARKK CONSERVANCY</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162885</v>
      </c>
      <c r="D7" s="99">
        <v>122163.0</v>
      </c>
      <c r="E7" s="99">
        <v>16289.0</v>
      </c>
      <c r="F7" s="99">
        <v>24433.0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301462</v>
      </c>
      <c r="D9" s="99">
        <v>163321.0</v>
      </c>
      <c r="E9" s="99">
        <v>34044.0</v>
      </c>
      <c r="F9" s="99">
        <v>104097.0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3269</v>
      </c>
      <c r="D10" s="99">
        <v>2452.0</v>
      </c>
      <c r="E10" s="99">
        <v>326.0</v>
      </c>
      <c r="F10" s="99">
        <v>491.0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24469</v>
      </c>
      <c r="D11" s="99">
        <v>12975.0</v>
      </c>
      <c r="E11" s="99">
        <v>4435.0</v>
      </c>
      <c r="F11" s="99">
        <v>7059.0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40223</v>
      </c>
      <c r="D12" s="99">
        <v>25000.0</v>
      </c>
      <c r="E12" s="99">
        <v>3615.0</v>
      </c>
      <c r="F12" s="99">
        <v>11608.0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16055</v>
      </c>
      <c r="D16" s="99">
        <v>0.0</v>
      </c>
      <c r="E16" s="99">
        <v>16055.0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33260</v>
      </c>
      <c r="D20" s="99">
        <v>29805.0</v>
      </c>
      <c r="E20" s="99">
        <v>3230.0</v>
      </c>
      <c r="F20" s="99">
        <v>225.0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1016</v>
      </c>
      <c r="D21" s="99">
        <v>940.0</v>
      </c>
      <c r="E21" s="99">
        <v>0.0</v>
      </c>
      <c r="F21" s="99">
        <v>76.0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14824</v>
      </c>
      <c r="D22" s="99">
        <v>2140.0</v>
      </c>
      <c r="E22" s="99">
        <v>9659.0</v>
      </c>
      <c r="F22" s="99">
        <v>3025.0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25554</v>
      </c>
      <c r="D23" s="99">
        <v>679.0</v>
      </c>
      <c r="E23" s="99">
        <v>3322.0</v>
      </c>
      <c r="F23" s="99">
        <v>21553.0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35026</v>
      </c>
      <c r="D25" s="99">
        <v>0.0</v>
      </c>
      <c r="E25" s="99">
        <v>35026.0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6373</v>
      </c>
      <c r="D26" s="99">
        <v>3400.0</v>
      </c>
      <c r="E26" s="99">
        <v>2662.0</v>
      </c>
      <c r="F26" s="99">
        <v>311.0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2754</v>
      </c>
      <c r="D28" s="99">
        <v>2508.0</v>
      </c>
      <c r="E28" s="99">
        <v>196.0</v>
      </c>
      <c r="F28" s="99">
        <v>50.0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11821</v>
      </c>
      <c r="D31" s="99">
        <v>2820.0</v>
      </c>
      <c r="E31" s="99">
        <v>9001.0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7269</v>
      </c>
      <c r="D32" s="99">
        <v>0.0</v>
      </c>
      <c r="E32" s="99">
        <v>7269.0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239</v>
      </c>
      <c r="C34" s="98">
        <f t="shared" si="1"/>
        <v>11124</v>
      </c>
      <c r="D34" s="99">
        <v>0.0</v>
      </c>
      <c r="E34" s="99">
        <v>11124.0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8979</v>
      </c>
      <c r="D35" s="99">
        <v>10.0</v>
      </c>
      <c r="E35" s="99">
        <v>2044.0</v>
      </c>
      <c r="F35" s="99">
        <v>6925.0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8808</v>
      </c>
      <c r="D36" s="99">
        <v>600.0</v>
      </c>
      <c r="E36" s="99">
        <v>7208.0</v>
      </c>
      <c r="F36" s="99">
        <v>1000.0</v>
      </c>
      <c r="G36" s="43"/>
      <c r="H36" s="43"/>
      <c r="I36" s="43"/>
      <c r="J36" s="43"/>
      <c r="K36" s="43"/>
      <c r="L36" s="43"/>
      <c r="M36" s="43"/>
      <c r="N36" s="43"/>
      <c r="O36" s="43"/>
      <c r="P36" s="43"/>
      <c r="Q36" s="43"/>
      <c r="R36" s="43"/>
      <c r="S36" s="43"/>
      <c r="T36" s="43"/>
      <c r="U36" s="43"/>
      <c r="V36" s="43"/>
      <c r="W36" s="43"/>
      <c r="X36" s="43"/>
      <c r="Y36" s="43"/>
      <c r="Z36" s="43"/>
    </row>
    <row r="37">
      <c r="A37" s="45" t="s">
        <v>52</v>
      </c>
      <c r="B37" s="102" t="s">
        <v>240</v>
      </c>
      <c r="C37" s="98">
        <f t="shared" si="1"/>
        <v>5905</v>
      </c>
      <c r="D37" s="99">
        <v>0.0</v>
      </c>
      <c r="E37" s="99">
        <v>1917.0</v>
      </c>
      <c r="F37" s="99">
        <v>3988.0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2249</v>
      </c>
      <c r="D38" s="99">
        <v>64293.0</v>
      </c>
      <c r="E38" s="99">
        <v>-89136.0</v>
      </c>
      <c r="F38" s="99">
        <v>27092.0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723325</v>
      </c>
      <c r="D40" s="103">
        <f t="shared" si="2"/>
        <v>433106</v>
      </c>
      <c r="E40" s="103">
        <f t="shared" si="2"/>
        <v>78286</v>
      </c>
      <c r="F40" s="103">
        <f t="shared" si="2"/>
        <v>211933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FOREST PARKK CONSERVANCY</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154868.0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82859.0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2715.0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5736.0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9694.0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913428.0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37534.0</v>
      </c>
      <c r="E12" s="108">
        <f>D11-D12</f>
        <v>875894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85036.0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1216802</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45807.0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108687.0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154494</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4410.0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1057898.0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1062308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1216802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