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<sst xmlns="http://schemas.openxmlformats.org/spreadsheetml/2006/main" count="869" uniqueCount="257">
  <si>
    <t>CIVID NATION - WHEN WE ALL VOTE</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</si>
  <si>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</si>
  <si>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</si>
  <si>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</si>
  <si>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</si>
  <si>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</si>
  <si>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</si>
  <si>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</si>
  <si>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</si>
  <si>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</si>
  <si>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</si>
  <si>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</si>
  <si>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</si>
  <si>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</si>
  <si>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</si>
  <si>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</si>
  <si>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</si>
  <si>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</si>
  <si>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</si>
  <si>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</si>
  <si>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</si>
  <si>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</si>
  <si>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</si>
  <si>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</si>
  <si>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</si>
  <si>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</si>
  <si>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</si>
  <si>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</si>
  <si>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</si>
  <si>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</si>
  <si>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</si>
  <si>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</si>
  <si>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</si>
  <si>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</si>
  <si>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</si>
  <si>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</si>
  <si>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</si>
  <si>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</si>
  <si>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</si>
  <si>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</si>
  <si>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</si>
  <si>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</si>
  <si>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</si>
  <si>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</si>
  <si>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</si>
  <si>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</si>
  <si>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</si>
  <si>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</si>
  <si>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</si>
  <si>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</si>
  <si>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</si>
  <si>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</si>
  <si>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</si>
  <si>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</si>
  <si>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</si>
  <si>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</si>
  <si>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</si>
  <si>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</si>
  <si>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</si>
  <si>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</si>
  <si>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</si>
  <si>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</si>
  <si>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</si>
  <si>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</si>
  <si>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PROGRAM SERVICE CONTACTS &amp; OTHER</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</si>
  <si>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</si>
  <si>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</si>
  <si>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</si>
  <si>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</si>
  <si>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</si>
  <si>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</si>
  <si>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</si>
  <si>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</si>
  <si>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</si>
  <si>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</si>
  <si>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</si>
  <si>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</si>
  <si>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</si>
  <si>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</si>
  <si>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</si>
  <si>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</si>
  <si>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</si>
  <si>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</si>
  <si>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</si>
  <si>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</si>
  <si>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</si>
  <si>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</si>
  <si>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</si>
  <si>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</si>
  <si>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</si>
  <si>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</si>
  <si>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</si>
  <si>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</si>
  <si>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</si>
  <si>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</si>
  <si>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</si>
  <si>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</si>
  <si>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</si>
  <si>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</si>
  <si>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</si>
  <si>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</si>
  <si>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</si>
  <si>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</si>
  <si>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</si>
  <si>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</si>
  <si>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</si>
  <si>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</si>
  <si>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</si>
  <si>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</si>
  <si>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</si>
  <si>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</si>
  <si>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</si>
  <si>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</si>
  <si>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</si>
  <si>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</si>
  <si>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</si>
  <si>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</si>
  <si>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</si>
  <si>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</si>
  <si>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</si>
  <si>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</si>
  <si>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</si>
  <si>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</si>
  <si>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</si>
  <si>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</si>
  <si>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</si>
  <si>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</si>
  <si>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</si>
  <si>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</si>
  <si>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</si>
  <si>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</si>
  <si>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</si>
  <si>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</si>
  <si>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</si>
  <si>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EMPLOYEE DEVELOPMENT</t>
  </si>
  <si>
    <t>PAYROLL PROCESSING</t>
  </si>
  <si>
    <t>LICENSE &amp; PERMITS</t>
  </si>
  <si>
    <t>BANK FEES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</si>
  <si>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</si>
  <si>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</si>
  <si>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</si>
  <si>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</si>
  <si>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</si>
  <si>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</si>
  <si>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</si>
  <si>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</si>
  <si>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</si>
  <si>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</si>
  <si>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</si>
  <si>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</si>
  <si>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</si>
  <si>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</si>
  <si>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</si>
  <si>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</si>
  <si>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</si>
  <si>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</si>
  <si>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</si>
  <si>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</si>
  <si>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</si>
  <si>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</si>
  <si>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</si>
  <si>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</si>
  <si>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</si>
  <si>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</si>
  <si>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</si>
  <si>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</si>
  <si>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</si>
  <si>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</si>
  <si>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</si>
  <si>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</si>
  <si>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</si>
  <si>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</si>
  <si>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</si>
  <si>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</si>
  <si>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</si>
  <si>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</si>
  <si>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</si>
  <si>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</si>
  <si>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</si>
  <si>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</si>
  <si>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</si>
  <si>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</si>
  <si>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</si>
  <si>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</si>
  <si>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</si>
  <si>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</si>
  <si>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</si>
  <si>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</si>
  <si>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</si>
  <si>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</si>
  <si>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</si>
  <si>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</si>
  <si>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</si>
  <si>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</si>
  <si>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</si>
  <si>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</si>
  <si>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</si>
  <si>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</si>
  <si>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</si>
  <si>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</si>
  <si>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</si>
  <si>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</si>
  <si>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</si>
  <si>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</si>
  <si>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</si>
  <si>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</si>
  <si>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</si>
  <si>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</si>
  <si>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</si>
  <si>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</si>
  <si>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</si>
  <si>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</si>
  <si>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</si>
  <si>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</si>
  <si>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</si>
  <si>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</si>
  <si>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</si>
  <si>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</si>
  <si>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</si>
  <si>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</si>
  <si>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</si>
  <si>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</si>
  <si>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</si>
  <si>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</si>
  <si>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</si>
  <si>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</si>
  <si>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</si>
  <si>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</si>
  <si>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</si>
  <si>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</si>
  <si>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</si>
  <si>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</si>
  <si>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</si>
  <si>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</si>
  <si>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</si>
  <si>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</si>
  <si>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</si>
  <si>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</si>
  <si>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Program Service Contracts &amp; Other</t>
  </si>
  <si>
    <r>
      <rPr>
        <rFont val="Roboto"/>
        <color rgb="FF000000"/>
        <sz val="10.0"/>
      </rPr>
      <t xml:space="preserve">Gross amount from sales of </t>
    </r>
    <r>
      <rPr>
        <rFont val="Roboto"/>
        <color rgb="FF000000"/>
        <sz val="10.0"/>
      </rPr>
      <t>assets other than inventory</t>
    </r>
  </si>
  <si>
    <t xml:space="preserve"> Payroll Processing</t>
  </si>
  <si>
    <t>Merchant Processing Fee</t>
  </si>
  <si>
    <t xml:space="preserve"> Dues &amp; Subscriptions</t>
  </si>
  <si>
    <t>License &amp; Permits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</si>
  <si>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</si>
  <si>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</si>
  <si>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Dues &amp; Subscriptions</t>
  </si>
  <si>
    <t>Payroll Processing</t>
  </si>
  <si>
    <t>Sponsorships &amp; Awards</t>
  </si>
  <si>
    <t>Employee Appreciation</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</si>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</sst>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7">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3" xfId="0" applyAlignment="1" applyBorder="1" applyFont="1" applyNumberForma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2" fillId="2" fontId="1" numFmtId="0" xfId="0" applyAlignment="1" applyBorder="1" applyFont="1">
      <alignment horizontal="left" readingOrder="0" shrinkToFit="0" wrapText="1"/>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0" fillId="0" fontId="2" numFmtId="164" xfId="0" applyAlignment="1" applyFont="1" applyNumberFormat="1">
      <alignment readingOrder="0"/>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9" t="str">
        <f>'READ HERE FIRST'!A5</f>
        <v>CIVID NATION - WHEN WE ALL VOTE</v>
      </c>
      <c r="B1" s="2">
        <f>'Revenues 2023'!C1</f>
        <v>2023</v>
      </c>
      <c r="C1" s="140"/>
      <c r="D1" s="140"/>
      <c r="E1" s="141"/>
      <c r="F1" s="43"/>
      <c r="G1" s="43"/>
      <c r="H1" s="43"/>
      <c r="I1" s="43"/>
      <c r="J1" s="43"/>
      <c r="K1" s="43"/>
      <c r="L1" s="43"/>
      <c r="M1" s="43"/>
      <c r="N1" s="43"/>
      <c r="O1" s="43"/>
      <c r="P1" s="43"/>
      <c r="Q1" s="43"/>
      <c r="R1" s="43"/>
      <c r="S1" s="43"/>
      <c r="T1" s="43"/>
      <c r="U1" s="43"/>
      <c r="V1" s="43"/>
      <c r="W1" s="43"/>
      <c r="X1" s="43"/>
      <c r="Y1" s="43"/>
    </row>
    <row r="2">
      <c r="A2" s="142" t="s">
        <v>181</v>
      </c>
      <c r="B2" s="5"/>
      <c r="C2" s="143"/>
      <c r="D2" s="143"/>
      <c r="E2" s="144"/>
      <c r="F2" s="43"/>
      <c r="G2" s="43"/>
      <c r="H2" s="43"/>
      <c r="I2" s="43"/>
      <c r="J2" s="43"/>
      <c r="K2" s="43"/>
      <c r="L2" s="43"/>
      <c r="M2" s="43"/>
      <c r="N2" s="43"/>
      <c r="O2" s="43"/>
      <c r="P2" s="43"/>
      <c r="Q2" s="43"/>
      <c r="R2" s="43"/>
      <c r="S2" s="43"/>
      <c r="T2" s="43"/>
      <c r="U2" s="43"/>
      <c r="V2" s="43"/>
      <c r="W2" s="43"/>
      <c r="X2" s="43"/>
      <c r="Y2" s="43"/>
    </row>
    <row r="3">
      <c r="A3" s="140"/>
      <c r="B3" s="145" t="s">
        <v>182</v>
      </c>
      <c r="C3" s="146" t="s">
        <v>183</v>
      </c>
      <c r="D3" s="147">
        <f>'Expenses 2023'!C40</f>
        <v>16555227</v>
      </c>
      <c r="E3" s="148"/>
      <c r="F3" s="43"/>
      <c r="G3" s="43"/>
      <c r="H3" s="43"/>
      <c r="I3" s="43"/>
      <c r="J3" s="43"/>
      <c r="K3" s="43"/>
      <c r="L3" s="43"/>
      <c r="M3" s="43"/>
      <c r="N3" s="43"/>
      <c r="O3" s="43"/>
      <c r="P3" s="43"/>
      <c r="Q3" s="43"/>
      <c r="R3" s="43"/>
      <c r="S3" s="43"/>
      <c r="T3" s="43"/>
      <c r="U3" s="43"/>
      <c r="V3" s="43"/>
      <c r="W3" s="43"/>
      <c r="X3" s="43"/>
      <c r="Y3" s="43"/>
    </row>
    <row r="4">
      <c r="A4" s="140"/>
      <c r="B4" s="49"/>
      <c r="C4" s="146" t="s">
        <v>184</v>
      </c>
      <c r="D4" s="147">
        <f>'Expenses 2023'!C31</f>
        <v>329561</v>
      </c>
      <c r="E4" s="148"/>
      <c r="F4" s="43"/>
      <c r="G4" s="43"/>
      <c r="H4" s="43"/>
      <c r="I4" s="43"/>
      <c r="J4" s="43"/>
      <c r="K4" s="43"/>
      <c r="L4" s="43"/>
      <c r="M4" s="43"/>
      <c r="N4" s="43"/>
      <c r="O4" s="43"/>
      <c r="P4" s="43"/>
      <c r="Q4" s="43"/>
      <c r="R4" s="43"/>
      <c r="S4" s="43"/>
      <c r="T4" s="43"/>
      <c r="U4" s="43"/>
      <c r="V4" s="43"/>
      <c r="W4" s="43"/>
      <c r="X4" s="43"/>
      <c r="Y4" s="43"/>
    </row>
    <row r="5">
      <c r="A5" s="140"/>
      <c r="B5" s="49"/>
      <c r="C5" s="146" t="s">
        <v>185</v>
      </c>
      <c r="D5" s="147">
        <f>D3-D4</f>
        <v>16225666</v>
      </c>
      <c r="E5" s="148"/>
      <c r="F5" s="43"/>
      <c r="G5" s="43"/>
      <c r="H5" s="43"/>
      <c r="I5" s="43"/>
      <c r="J5" s="43"/>
      <c r="K5" s="43"/>
      <c r="L5" s="43"/>
      <c r="M5" s="43"/>
      <c r="N5" s="43"/>
      <c r="O5" s="43"/>
      <c r="P5" s="43"/>
      <c r="Q5" s="43"/>
      <c r="R5" s="43"/>
      <c r="S5" s="43"/>
      <c r="T5" s="43"/>
      <c r="U5" s="43"/>
      <c r="V5" s="43"/>
      <c r="W5" s="43"/>
      <c r="X5" s="43"/>
      <c r="Y5" s="43"/>
    </row>
    <row r="6">
      <c r="A6" s="140"/>
      <c r="B6" s="49"/>
      <c r="C6" s="146" t="s">
        <v>186</v>
      </c>
      <c r="D6" s="147">
        <f>D5/12</f>
        <v>1352138.833</v>
      </c>
      <c r="E6" s="148"/>
      <c r="F6" s="43"/>
      <c r="G6" s="43"/>
      <c r="H6" s="43"/>
      <c r="I6" s="43"/>
      <c r="J6" s="43"/>
      <c r="K6" s="43"/>
      <c r="L6" s="43"/>
      <c r="M6" s="43"/>
      <c r="N6" s="43"/>
      <c r="O6" s="43"/>
      <c r="P6" s="43"/>
      <c r="Q6" s="43"/>
      <c r="R6" s="43"/>
      <c r="S6" s="43"/>
      <c r="T6" s="43"/>
      <c r="U6" s="43"/>
      <c r="V6" s="43"/>
      <c r="W6" s="43"/>
      <c r="X6" s="43"/>
      <c r="Y6" s="43"/>
    </row>
    <row r="7">
      <c r="A7" s="140"/>
      <c r="B7" s="49"/>
      <c r="C7" s="146" t="s">
        <v>187</v>
      </c>
      <c r="D7" s="75">
        <f>'Balance Sheet 2023'!E2+'Balance Sheet 2023'!E3</f>
        <v>8769932</v>
      </c>
      <c r="E7" s="148"/>
      <c r="F7" s="43"/>
      <c r="G7" s="43"/>
      <c r="H7" s="43"/>
      <c r="I7" s="43"/>
      <c r="J7" s="43"/>
      <c r="K7" s="43"/>
      <c r="L7" s="43"/>
      <c r="M7" s="43"/>
      <c r="N7" s="43"/>
      <c r="O7" s="43"/>
      <c r="P7" s="43"/>
      <c r="Q7" s="43"/>
      <c r="R7" s="43"/>
      <c r="S7" s="43"/>
      <c r="T7" s="43"/>
      <c r="U7" s="43"/>
      <c r="V7" s="43"/>
      <c r="W7" s="43"/>
      <c r="X7" s="43"/>
      <c r="Y7" s="43"/>
    </row>
    <row r="8">
      <c r="A8" s="140"/>
      <c r="B8" s="49"/>
      <c r="C8" s="149" t="s">
        <v>181</v>
      </c>
      <c r="D8" s="150">
        <f>D7/D6</f>
        <v>6.485970067</v>
      </c>
      <c r="E8" s="151" t="s">
        <v>188</v>
      </c>
      <c r="F8" s="43"/>
      <c r="G8" s="43"/>
      <c r="H8" s="43"/>
      <c r="I8" s="43"/>
      <c r="J8" s="43"/>
      <c r="K8" s="43"/>
      <c r="L8" s="43"/>
      <c r="M8" s="43"/>
      <c r="N8" s="43"/>
      <c r="O8" s="43"/>
      <c r="P8" s="43"/>
      <c r="Q8" s="43"/>
      <c r="R8" s="43"/>
      <c r="S8" s="43"/>
      <c r="T8" s="43"/>
      <c r="U8" s="43"/>
      <c r="V8" s="43"/>
      <c r="W8" s="43"/>
      <c r="X8" s="43"/>
      <c r="Y8" s="43"/>
    </row>
    <row r="9">
      <c r="A9" s="140"/>
      <c r="B9" s="52"/>
      <c r="C9" s="149"/>
      <c r="D9" s="150"/>
      <c r="E9" s="151"/>
      <c r="F9" s="43"/>
      <c r="G9" s="43"/>
      <c r="H9" s="43"/>
      <c r="I9" s="43"/>
      <c r="J9" s="43"/>
      <c r="K9" s="43"/>
      <c r="L9" s="43"/>
      <c r="M9" s="43"/>
      <c r="N9" s="43"/>
      <c r="O9" s="43"/>
      <c r="P9" s="43"/>
      <c r="Q9" s="43"/>
      <c r="R9" s="43"/>
      <c r="S9" s="43"/>
      <c r="T9" s="43"/>
      <c r="U9" s="43"/>
      <c r="V9" s="43"/>
      <c r="W9" s="43"/>
      <c r="X9" s="43"/>
      <c r="Y9" s="43"/>
    </row>
    <row r="10">
      <c r="A10" s="142" t="s">
        <v>189</v>
      </c>
      <c r="B10" s="5"/>
      <c r="C10" s="152"/>
      <c r="D10" s="152"/>
      <c r="E10" s="153"/>
      <c r="F10" s="43"/>
      <c r="G10" s="43"/>
      <c r="H10" s="43"/>
      <c r="I10" s="43"/>
      <c r="J10" s="43"/>
      <c r="K10" s="43"/>
      <c r="L10" s="43"/>
      <c r="M10" s="43"/>
      <c r="N10" s="43"/>
      <c r="O10" s="43"/>
      <c r="P10" s="43"/>
      <c r="Q10" s="43"/>
      <c r="R10" s="43"/>
      <c r="S10" s="43"/>
      <c r="T10" s="43"/>
      <c r="U10" s="43"/>
      <c r="V10" s="43"/>
      <c r="W10" s="43"/>
      <c r="X10" s="43"/>
      <c r="Y10" s="43"/>
    </row>
    <row r="11">
      <c r="A11" s="140"/>
      <c r="B11" s="145" t="s">
        <v>190</v>
      </c>
      <c r="C11" s="146" t="s">
        <v>191</v>
      </c>
      <c r="D11" s="75">
        <f>'Balance Sheet 2023'!E30</f>
        <v>2439075</v>
      </c>
      <c r="E11" s="148"/>
      <c r="F11" s="43"/>
      <c r="G11" s="43"/>
      <c r="H11" s="43"/>
      <c r="I11" s="43"/>
      <c r="J11" s="43"/>
      <c r="K11" s="43"/>
      <c r="L11" s="43"/>
      <c r="M11" s="43"/>
      <c r="N11" s="43"/>
      <c r="O11" s="43"/>
      <c r="P11" s="43"/>
      <c r="Q11" s="43"/>
      <c r="R11" s="43"/>
      <c r="S11" s="43"/>
      <c r="T11" s="43"/>
      <c r="U11" s="43"/>
      <c r="V11" s="43"/>
      <c r="W11" s="43"/>
      <c r="X11" s="43"/>
      <c r="Y11" s="43"/>
    </row>
    <row r="12">
      <c r="A12" s="140"/>
      <c r="B12" s="49"/>
      <c r="C12" s="146" t="s">
        <v>192</v>
      </c>
      <c r="D12" s="75">
        <f>'Expenses 2023'!C40</f>
        <v>16555227</v>
      </c>
      <c r="E12" s="148"/>
      <c r="F12" s="43"/>
      <c r="G12" s="43"/>
      <c r="H12" s="43"/>
      <c r="I12" s="43"/>
      <c r="J12" s="43"/>
      <c r="K12" s="43"/>
      <c r="L12" s="43"/>
      <c r="M12" s="43"/>
      <c r="N12" s="43"/>
      <c r="O12" s="43"/>
      <c r="P12" s="43"/>
      <c r="Q12" s="43"/>
      <c r="R12" s="43"/>
      <c r="S12" s="43"/>
      <c r="T12" s="43"/>
      <c r="U12" s="43"/>
      <c r="V12" s="43"/>
      <c r="W12" s="43"/>
      <c r="X12" s="43"/>
      <c r="Y12" s="43"/>
    </row>
    <row r="13">
      <c r="A13" s="140"/>
      <c r="B13" s="49"/>
      <c r="C13" s="146" t="s">
        <v>193</v>
      </c>
      <c r="D13" s="147">
        <f>D12/12</f>
        <v>1379602.25</v>
      </c>
      <c r="E13" s="148"/>
      <c r="F13" s="43"/>
      <c r="G13" s="43"/>
      <c r="H13" s="43"/>
      <c r="I13" s="43"/>
      <c r="J13" s="43"/>
      <c r="K13" s="43"/>
      <c r="L13" s="43"/>
      <c r="M13" s="43"/>
      <c r="N13" s="43"/>
      <c r="O13" s="43"/>
      <c r="P13" s="43"/>
      <c r="Q13" s="43"/>
      <c r="R13" s="43"/>
      <c r="S13" s="43"/>
      <c r="T13" s="43"/>
      <c r="U13" s="43"/>
      <c r="V13" s="43"/>
      <c r="W13" s="43"/>
      <c r="X13" s="43"/>
      <c r="Y13" s="43"/>
    </row>
    <row r="14">
      <c r="A14" s="140"/>
      <c r="B14" s="49"/>
      <c r="C14" s="149" t="s">
        <v>189</v>
      </c>
      <c r="D14" s="150">
        <f>D11/D13</f>
        <v>1.76795522</v>
      </c>
      <c r="E14" s="151" t="s">
        <v>188</v>
      </c>
      <c r="F14" s="43"/>
      <c r="G14" s="43"/>
      <c r="H14" s="43"/>
      <c r="I14" s="43"/>
      <c r="J14" s="43"/>
      <c r="K14" s="43"/>
      <c r="L14" s="43"/>
      <c r="M14" s="43"/>
      <c r="N14" s="43"/>
      <c r="O14" s="43"/>
      <c r="P14" s="43"/>
      <c r="Q14" s="43"/>
      <c r="R14" s="43"/>
      <c r="S14" s="43"/>
      <c r="T14" s="43"/>
      <c r="U14" s="43"/>
      <c r="V14" s="43"/>
      <c r="W14" s="43"/>
      <c r="X14" s="43"/>
      <c r="Y14" s="43"/>
    </row>
    <row r="15">
      <c r="A15" s="140"/>
      <c r="B15" s="52"/>
      <c r="C15" s="113"/>
      <c r="D15" s="113"/>
      <c r="E15" s="148"/>
      <c r="F15" s="43"/>
      <c r="G15" s="43"/>
      <c r="H15" s="43"/>
      <c r="I15" s="43"/>
      <c r="J15" s="43"/>
      <c r="K15" s="43"/>
      <c r="L15" s="43"/>
      <c r="M15" s="43"/>
      <c r="N15" s="43"/>
      <c r="O15" s="43"/>
      <c r="P15" s="43"/>
      <c r="Q15" s="43"/>
      <c r="R15" s="43"/>
      <c r="S15" s="43"/>
      <c r="T15" s="43"/>
      <c r="U15" s="43"/>
      <c r="V15" s="43"/>
      <c r="W15" s="43"/>
      <c r="X15" s="43"/>
      <c r="Y15" s="43"/>
    </row>
    <row r="16">
      <c r="A16" s="142" t="s">
        <v>194</v>
      </c>
      <c r="B16" s="5"/>
      <c r="C16" s="152"/>
      <c r="D16" s="152"/>
      <c r="E16" s="153"/>
      <c r="F16" s="43"/>
      <c r="G16" s="43"/>
      <c r="H16" s="43"/>
      <c r="I16" s="43"/>
      <c r="J16" s="43"/>
      <c r="K16" s="43"/>
      <c r="L16" s="43"/>
      <c r="M16" s="43"/>
      <c r="N16" s="43"/>
      <c r="O16" s="43"/>
      <c r="P16" s="43"/>
      <c r="Q16" s="43"/>
      <c r="R16" s="43"/>
      <c r="S16" s="43"/>
      <c r="T16" s="43"/>
      <c r="U16" s="43"/>
      <c r="V16" s="43"/>
      <c r="W16" s="43"/>
      <c r="X16" s="43"/>
      <c r="Y16" s="43"/>
    </row>
    <row r="17">
      <c r="A17" s="140"/>
      <c r="B17" s="145" t="s">
        <v>195</v>
      </c>
      <c r="C17" s="146" t="s">
        <v>196</v>
      </c>
      <c r="D17" s="75">
        <f>sum('Balance Sheet 2023'!E13:E15)</f>
        <v>0</v>
      </c>
      <c r="E17" s="148"/>
      <c r="F17" s="43"/>
      <c r="G17" s="43"/>
      <c r="H17" s="43"/>
      <c r="I17" s="43"/>
      <c r="J17" s="43"/>
      <c r="K17" s="43"/>
      <c r="L17" s="43"/>
      <c r="M17" s="43"/>
      <c r="N17" s="43"/>
      <c r="O17" s="43"/>
      <c r="P17" s="43"/>
      <c r="Q17" s="43"/>
      <c r="R17" s="43"/>
      <c r="S17" s="43"/>
      <c r="T17" s="43"/>
      <c r="U17" s="43"/>
      <c r="V17" s="43"/>
      <c r="W17" s="43"/>
      <c r="X17" s="43"/>
      <c r="Y17" s="43"/>
    </row>
    <row r="18">
      <c r="A18" s="140"/>
      <c r="B18" s="49"/>
      <c r="C18" s="146" t="s">
        <v>192</v>
      </c>
      <c r="D18" s="75">
        <f>'Expenses 2023'!C40</f>
        <v>16555227</v>
      </c>
      <c r="E18" s="148"/>
      <c r="F18" s="43"/>
      <c r="G18" s="43"/>
      <c r="H18" s="43"/>
      <c r="I18" s="43"/>
      <c r="J18" s="43"/>
      <c r="K18" s="43"/>
      <c r="L18" s="43"/>
      <c r="M18" s="43"/>
      <c r="N18" s="43"/>
      <c r="O18" s="43"/>
      <c r="P18" s="43"/>
      <c r="Q18" s="43"/>
      <c r="R18" s="43"/>
      <c r="S18" s="43"/>
      <c r="T18" s="43"/>
      <c r="U18" s="43"/>
      <c r="V18" s="43"/>
      <c r="W18" s="43"/>
      <c r="X18" s="43"/>
      <c r="Y18" s="43"/>
    </row>
    <row r="19">
      <c r="A19" s="140"/>
      <c r="B19" s="49"/>
      <c r="C19" s="146" t="s">
        <v>193</v>
      </c>
      <c r="D19" s="147">
        <f>D18/12</f>
        <v>1379602.25</v>
      </c>
      <c r="E19" s="148"/>
      <c r="F19" s="43"/>
      <c r="G19" s="43"/>
      <c r="H19" s="43"/>
      <c r="I19" s="43"/>
      <c r="J19" s="43"/>
      <c r="K19" s="43"/>
      <c r="L19" s="43"/>
      <c r="M19" s="43"/>
      <c r="N19" s="43"/>
      <c r="O19" s="43"/>
      <c r="P19" s="43"/>
      <c r="Q19" s="43"/>
      <c r="R19" s="43"/>
      <c r="S19" s="43"/>
      <c r="T19" s="43"/>
      <c r="U19" s="43"/>
      <c r="V19" s="43"/>
      <c r="W19" s="43"/>
      <c r="X19" s="43"/>
      <c r="Y19" s="43"/>
    </row>
    <row r="20">
      <c r="A20" s="140"/>
      <c r="B20" s="49"/>
      <c r="C20" s="149" t="s">
        <v>197</v>
      </c>
      <c r="D20" s="150">
        <f>D17/D19</f>
        <v>0</v>
      </c>
      <c r="E20" s="151" t="s">
        <v>188</v>
      </c>
      <c r="F20" s="43"/>
      <c r="G20" s="43"/>
      <c r="H20" s="43"/>
      <c r="I20" s="43"/>
      <c r="J20" s="43"/>
      <c r="K20" s="43"/>
      <c r="L20" s="43"/>
      <c r="M20" s="43"/>
      <c r="N20" s="43"/>
      <c r="O20" s="43"/>
      <c r="P20" s="43"/>
      <c r="Q20" s="43"/>
      <c r="R20" s="43"/>
      <c r="S20" s="43"/>
      <c r="T20" s="43"/>
      <c r="U20" s="43"/>
      <c r="V20" s="43"/>
      <c r="W20" s="43"/>
      <c r="X20" s="43"/>
      <c r="Y20" s="43"/>
    </row>
    <row r="21">
      <c r="A21" s="140"/>
      <c r="B21" s="49"/>
      <c r="C21" s="155" t="s">
        <v>198</v>
      </c>
      <c r="D21" s="156">
        <f>D20+D8</f>
        <v>6.485970067</v>
      </c>
      <c r="E21" s="157" t="s">
        <v>188</v>
      </c>
      <c r="F21" s="43"/>
      <c r="G21" s="43"/>
      <c r="H21" s="43"/>
      <c r="I21" s="43"/>
      <c r="J21" s="43"/>
      <c r="K21" s="43"/>
      <c r="L21" s="43"/>
      <c r="M21" s="43"/>
      <c r="N21" s="43"/>
      <c r="O21" s="43"/>
      <c r="P21" s="43"/>
      <c r="Q21" s="43"/>
      <c r="R21" s="43"/>
      <c r="S21" s="43"/>
      <c r="T21" s="43"/>
      <c r="U21" s="43"/>
      <c r="V21" s="43"/>
      <c r="W21" s="43"/>
      <c r="X21" s="43"/>
      <c r="Y21" s="43"/>
    </row>
    <row r="22">
      <c r="A22" s="140"/>
      <c r="B22" s="52"/>
      <c r="C22" s="149"/>
      <c r="D22" s="158"/>
      <c r="E22" s="151"/>
      <c r="F22" s="43"/>
      <c r="G22" s="43"/>
      <c r="H22" s="43"/>
      <c r="I22" s="43"/>
      <c r="J22" s="43"/>
      <c r="K22" s="43"/>
      <c r="L22" s="43"/>
      <c r="M22" s="43"/>
      <c r="N22" s="43"/>
      <c r="O22" s="43"/>
      <c r="P22" s="43"/>
      <c r="Q22" s="43"/>
      <c r="R22" s="43"/>
      <c r="S22" s="43"/>
      <c r="T22" s="43"/>
      <c r="U22" s="43"/>
      <c r="V22" s="43"/>
      <c r="W22" s="43"/>
      <c r="X22" s="43"/>
      <c r="Y22" s="43"/>
    </row>
    <row r="23">
      <c r="A23" s="142" t="s">
        <v>199</v>
      </c>
      <c r="B23" s="5"/>
      <c r="C23" s="159"/>
      <c r="D23" s="114"/>
      <c r="E23" s="160"/>
      <c r="F23" s="58"/>
      <c r="G23" s="58"/>
      <c r="H23" s="58"/>
      <c r="I23" s="58"/>
      <c r="J23" s="58"/>
      <c r="K23" s="58"/>
      <c r="L23" s="58"/>
      <c r="M23" s="58"/>
      <c r="N23" s="58"/>
      <c r="O23" s="58"/>
      <c r="P23" s="58"/>
      <c r="Q23" s="58"/>
      <c r="R23" s="58"/>
      <c r="S23" s="58"/>
      <c r="T23" s="58"/>
      <c r="U23" s="58"/>
      <c r="V23" s="58"/>
      <c r="W23" s="58"/>
      <c r="X23" s="58"/>
      <c r="Y23" s="58"/>
    </row>
    <row r="24">
      <c r="A24" s="140"/>
      <c r="B24" s="145" t="s">
        <v>200</v>
      </c>
      <c r="C24" s="161"/>
      <c r="D24" s="162">
        <f>max('Revenues 2023'!E2:E7,'Revenues 2023'!F10:F15)</f>
        <v>12078750</v>
      </c>
      <c r="E24" s="163" t="s">
        <v>201</v>
      </c>
      <c r="F24" s="43"/>
      <c r="G24" s="43"/>
      <c r="H24" s="43"/>
      <c r="I24" s="43"/>
      <c r="J24" s="43"/>
      <c r="K24" s="43"/>
      <c r="L24" s="43"/>
      <c r="M24" s="43"/>
      <c r="N24" s="43"/>
      <c r="O24" s="43"/>
      <c r="P24" s="43"/>
      <c r="Q24" s="43"/>
      <c r="R24" s="43"/>
      <c r="S24" s="43"/>
      <c r="T24" s="43"/>
      <c r="U24" s="43"/>
      <c r="V24" s="43"/>
      <c r="W24" s="43"/>
      <c r="X24" s="43"/>
      <c r="Y24" s="43"/>
    </row>
    <row r="25">
      <c r="A25" s="140"/>
      <c r="B25" s="49"/>
      <c r="C25" s="146" t="s">
        <v>202</v>
      </c>
      <c r="D25" s="147">
        <f>'Revenues 2023'!F44</f>
        <v>12236678</v>
      </c>
      <c r="E25" s="148"/>
      <c r="F25" s="43"/>
      <c r="G25" s="43"/>
      <c r="H25" s="43"/>
      <c r="I25" s="43"/>
      <c r="J25" s="43"/>
      <c r="K25" s="43"/>
      <c r="L25" s="43"/>
      <c r="M25" s="43"/>
      <c r="N25" s="43"/>
      <c r="O25" s="43"/>
      <c r="P25" s="43"/>
      <c r="Q25" s="43"/>
      <c r="R25" s="43"/>
      <c r="S25" s="43"/>
      <c r="T25" s="43"/>
      <c r="U25" s="43"/>
      <c r="V25" s="43"/>
      <c r="W25" s="43"/>
      <c r="X25" s="43"/>
      <c r="Y25" s="43"/>
    </row>
    <row r="26">
      <c r="A26" s="140"/>
      <c r="B26" s="49"/>
      <c r="C26" s="149" t="s">
        <v>199</v>
      </c>
      <c r="D26" s="164">
        <f>D24/D25</f>
        <v>0.9870938828</v>
      </c>
      <c r="E26" s="151" t="s">
        <v>203</v>
      </c>
      <c r="F26" s="43"/>
      <c r="G26" s="43"/>
      <c r="H26" s="43"/>
      <c r="I26" s="43"/>
      <c r="J26" s="43"/>
      <c r="K26" s="43"/>
      <c r="L26" s="43"/>
      <c r="M26" s="43"/>
      <c r="N26" s="43"/>
      <c r="O26" s="43"/>
      <c r="P26" s="43"/>
      <c r="Q26" s="43"/>
      <c r="R26" s="43"/>
      <c r="S26" s="43"/>
      <c r="T26" s="43"/>
      <c r="U26" s="43"/>
      <c r="V26" s="43"/>
      <c r="W26" s="43"/>
      <c r="X26" s="43"/>
      <c r="Y26" s="43"/>
    </row>
    <row r="27">
      <c r="A27" s="140"/>
      <c r="B27" s="52"/>
      <c r="C27" s="113"/>
      <c r="D27" s="113"/>
      <c r="E27" s="148"/>
      <c r="F27" s="43"/>
      <c r="G27" s="43"/>
      <c r="H27" s="43"/>
      <c r="I27" s="43"/>
      <c r="J27" s="43"/>
      <c r="K27" s="43"/>
      <c r="L27" s="43"/>
      <c r="M27" s="43"/>
      <c r="N27" s="43"/>
      <c r="O27" s="43"/>
      <c r="P27" s="43"/>
      <c r="Q27" s="43"/>
      <c r="R27" s="43"/>
      <c r="S27" s="43"/>
      <c r="T27" s="43"/>
      <c r="U27" s="43"/>
      <c r="V27" s="43"/>
      <c r="W27" s="43"/>
      <c r="X27" s="43"/>
      <c r="Y27" s="43"/>
    </row>
    <row r="28">
      <c r="A28" s="142" t="s">
        <v>204</v>
      </c>
      <c r="B28" s="5"/>
      <c r="C28" s="159"/>
      <c r="D28" s="114"/>
      <c r="E28" s="160"/>
      <c r="F28" s="58"/>
      <c r="G28" s="58"/>
      <c r="H28" s="58"/>
      <c r="I28" s="58"/>
      <c r="J28" s="58"/>
      <c r="K28" s="58"/>
      <c r="L28" s="58"/>
      <c r="M28" s="58"/>
      <c r="N28" s="58"/>
      <c r="O28" s="58"/>
      <c r="P28" s="58"/>
      <c r="Q28" s="58"/>
      <c r="R28" s="58"/>
      <c r="S28" s="58"/>
      <c r="T28" s="58"/>
      <c r="U28" s="58"/>
      <c r="V28" s="58"/>
      <c r="W28" s="58"/>
      <c r="X28" s="58"/>
      <c r="Y28" s="58"/>
    </row>
    <row r="29">
      <c r="A29" s="140"/>
      <c r="B29" s="145" t="s">
        <v>205</v>
      </c>
      <c r="C29" s="146" t="s">
        <v>206</v>
      </c>
      <c r="D29" s="75">
        <f>SUM('Expenses 2023'!C7:C9)</f>
        <v>11241465</v>
      </c>
      <c r="E29" s="148"/>
      <c r="F29" s="43"/>
      <c r="G29" s="43"/>
      <c r="H29" s="43"/>
      <c r="I29" s="43"/>
      <c r="J29" s="43"/>
      <c r="K29" s="43"/>
      <c r="L29" s="43"/>
      <c r="M29" s="43"/>
      <c r="N29" s="43"/>
      <c r="O29" s="43"/>
      <c r="P29" s="43"/>
      <c r="Q29" s="43"/>
      <c r="R29" s="43"/>
      <c r="S29" s="43"/>
      <c r="T29" s="43"/>
      <c r="U29" s="43"/>
      <c r="V29" s="43"/>
      <c r="W29" s="43"/>
      <c r="X29" s="43"/>
      <c r="Y29" s="43"/>
    </row>
    <row r="30">
      <c r="A30" s="140"/>
      <c r="B30" s="49"/>
      <c r="C30" s="146" t="s">
        <v>207</v>
      </c>
      <c r="D30" s="75">
        <f>SUM('Expenses 2023'!C10:C12)</f>
        <v>1639467</v>
      </c>
      <c r="E30" s="148"/>
      <c r="F30" s="43"/>
      <c r="G30" s="43"/>
      <c r="H30" s="43"/>
      <c r="I30" s="43"/>
      <c r="J30" s="43"/>
      <c r="K30" s="43"/>
      <c r="L30" s="43"/>
      <c r="M30" s="43"/>
      <c r="N30" s="43"/>
      <c r="O30" s="43"/>
      <c r="P30" s="43"/>
      <c r="Q30" s="43"/>
      <c r="R30" s="43"/>
      <c r="S30" s="43"/>
      <c r="T30" s="43"/>
      <c r="U30" s="43"/>
      <c r="V30" s="43"/>
      <c r="W30" s="43"/>
      <c r="X30" s="43"/>
      <c r="Y30" s="43"/>
    </row>
    <row r="31">
      <c r="A31" s="140"/>
      <c r="B31" s="49"/>
      <c r="C31" s="146" t="s">
        <v>208</v>
      </c>
      <c r="D31" s="75">
        <f>sum(D29:D30)</f>
        <v>12880932</v>
      </c>
      <c r="E31" s="148"/>
      <c r="F31" s="43"/>
      <c r="G31" s="43"/>
      <c r="H31" s="43"/>
      <c r="I31" s="43"/>
      <c r="J31" s="43"/>
      <c r="K31" s="43"/>
      <c r="L31" s="43"/>
      <c r="M31" s="43"/>
      <c r="N31" s="43"/>
      <c r="O31" s="43"/>
      <c r="P31" s="43"/>
      <c r="Q31" s="43"/>
      <c r="R31" s="43"/>
      <c r="S31" s="43"/>
      <c r="T31" s="43"/>
      <c r="U31" s="43"/>
      <c r="V31" s="43"/>
      <c r="W31" s="43"/>
      <c r="X31" s="43"/>
      <c r="Y31" s="43"/>
    </row>
    <row r="32">
      <c r="A32" s="140"/>
      <c r="B32" s="49"/>
      <c r="C32" s="146" t="s">
        <v>183</v>
      </c>
      <c r="D32" s="75">
        <f>'Expenses 2023'!C40</f>
        <v>16555227</v>
      </c>
      <c r="E32" s="148"/>
      <c r="F32" s="43"/>
      <c r="G32" s="43"/>
      <c r="H32" s="43"/>
      <c r="I32" s="43"/>
      <c r="J32" s="43"/>
      <c r="K32" s="43"/>
      <c r="L32" s="43"/>
      <c r="M32" s="43"/>
      <c r="N32" s="43"/>
      <c r="O32" s="43"/>
      <c r="P32" s="43"/>
      <c r="Q32" s="43"/>
      <c r="R32" s="43"/>
      <c r="S32" s="43"/>
      <c r="T32" s="43"/>
      <c r="U32" s="43"/>
      <c r="V32" s="43"/>
      <c r="W32" s="43"/>
      <c r="X32" s="43"/>
      <c r="Y32" s="43"/>
    </row>
    <row r="33">
      <c r="A33" s="140"/>
      <c r="B33" s="49"/>
      <c r="C33" s="149" t="s">
        <v>209</v>
      </c>
      <c r="D33" s="164">
        <f>D31/D32</f>
        <v>0.7780583135</v>
      </c>
      <c r="E33" s="151" t="s">
        <v>210</v>
      </c>
      <c r="F33" s="43"/>
      <c r="G33" s="43"/>
      <c r="H33" s="43"/>
      <c r="I33" s="43"/>
      <c r="J33" s="43"/>
      <c r="K33" s="43"/>
      <c r="L33" s="43"/>
      <c r="M33" s="43"/>
      <c r="N33" s="43"/>
      <c r="O33" s="43"/>
      <c r="P33" s="43"/>
      <c r="Q33" s="43"/>
      <c r="R33" s="43"/>
      <c r="S33" s="43"/>
      <c r="T33" s="43"/>
      <c r="U33" s="43"/>
      <c r="V33" s="43"/>
      <c r="W33" s="43"/>
      <c r="X33" s="43"/>
      <c r="Y33" s="43"/>
    </row>
    <row r="34">
      <c r="A34" s="140"/>
      <c r="B34" s="52"/>
      <c r="C34" s="149"/>
      <c r="D34" s="164"/>
      <c r="E34" s="151"/>
      <c r="F34" s="43"/>
      <c r="G34" s="43"/>
      <c r="H34" s="43"/>
      <c r="I34" s="43"/>
      <c r="J34" s="43"/>
      <c r="K34" s="43"/>
      <c r="L34" s="43"/>
      <c r="M34" s="43"/>
      <c r="N34" s="43"/>
      <c r="O34" s="43"/>
      <c r="P34" s="43"/>
      <c r="Q34" s="43"/>
      <c r="R34" s="43"/>
      <c r="S34" s="43"/>
      <c r="T34" s="43"/>
      <c r="U34" s="43"/>
      <c r="V34" s="43"/>
      <c r="W34" s="43"/>
      <c r="X34" s="43"/>
      <c r="Y34" s="43"/>
    </row>
    <row r="35">
      <c r="A35" s="142" t="s">
        <v>211</v>
      </c>
      <c r="B35" s="5"/>
      <c r="C35" s="159"/>
      <c r="D35" s="114"/>
      <c r="E35" s="160"/>
      <c r="F35" s="58"/>
      <c r="G35" s="58"/>
      <c r="H35" s="58"/>
      <c r="I35" s="58"/>
      <c r="J35" s="58"/>
      <c r="K35" s="58"/>
      <c r="L35" s="58"/>
      <c r="M35" s="58"/>
      <c r="N35" s="58"/>
      <c r="O35" s="58"/>
      <c r="P35" s="58"/>
      <c r="Q35" s="58"/>
      <c r="R35" s="58"/>
      <c r="S35" s="58"/>
      <c r="T35" s="58"/>
      <c r="U35" s="58"/>
      <c r="V35" s="58"/>
      <c r="W35" s="58"/>
      <c r="X35" s="58"/>
      <c r="Y35" s="58"/>
    </row>
    <row r="36">
      <c r="A36" s="140"/>
      <c r="B36" s="165" t="s">
        <v>212</v>
      </c>
      <c r="C36" s="146" t="s">
        <v>213</v>
      </c>
      <c r="D36" s="75">
        <f>SUM('Expenses 2023'!C10:C11)</f>
        <v>741168</v>
      </c>
      <c r="E36" s="148"/>
      <c r="F36" s="43"/>
      <c r="G36" s="43"/>
      <c r="H36" s="43"/>
      <c r="I36" s="43"/>
      <c r="J36" s="43"/>
      <c r="K36" s="43"/>
      <c r="L36" s="43"/>
      <c r="M36" s="43"/>
      <c r="N36" s="43"/>
      <c r="O36" s="43"/>
      <c r="P36" s="43"/>
      <c r="Q36" s="43"/>
      <c r="R36" s="43"/>
      <c r="S36" s="43"/>
      <c r="T36" s="43"/>
      <c r="U36" s="43"/>
      <c r="V36" s="43"/>
      <c r="W36" s="43"/>
      <c r="X36" s="43"/>
      <c r="Y36" s="43"/>
    </row>
    <row r="37">
      <c r="A37" s="140"/>
      <c r="B37" s="49"/>
      <c r="C37" s="146" t="s">
        <v>206</v>
      </c>
      <c r="D37" s="75">
        <f>SUM('Expenses 2023'!C7:C9)</f>
        <v>11241465</v>
      </c>
      <c r="E37" s="148"/>
      <c r="F37" s="43"/>
      <c r="G37" s="43"/>
      <c r="H37" s="43"/>
      <c r="I37" s="43"/>
      <c r="J37" s="43"/>
      <c r="K37" s="43"/>
      <c r="L37" s="43"/>
      <c r="M37" s="43"/>
      <c r="N37" s="43"/>
      <c r="O37" s="43"/>
      <c r="P37" s="43"/>
      <c r="Q37" s="43"/>
      <c r="R37" s="43"/>
      <c r="S37" s="43"/>
      <c r="T37" s="43"/>
      <c r="U37" s="43"/>
      <c r="V37" s="43"/>
      <c r="W37" s="43"/>
      <c r="X37" s="43"/>
      <c r="Y37" s="43"/>
    </row>
    <row r="38">
      <c r="A38" s="140"/>
      <c r="B38" s="49"/>
      <c r="C38" s="149" t="s">
        <v>211</v>
      </c>
      <c r="D38" s="164">
        <f>D36/D37</f>
        <v>0.06593162012</v>
      </c>
      <c r="E38" s="151" t="s">
        <v>214</v>
      </c>
      <c r="F38" s="43"/>
      <c r="G38" s="43"/>
      <c r="H38" s="43"/>
      <c r="I38" s="43"/>
      <c r="J38" s="43"/>
      <c r="K38" s="43"/>
      <c r="L38" s="43"/>
      <c r="M38" s="43"/>
      <c r="N38" s="43"/>
      <c r="O38" s="43"/>
      <c r="P38" s="43"/>
      <c r="Q38" s="43"/>
      <c r="R38" s="43"/>
      <c r="S38" s="43"/>
      <c r="T38" s="43"/>
      <c r="U38" s="43"/>
      <c r="V38" s="43"/>
      <c r="W38" s="43"/>
      <c r="X38" s="43"/>
      <c r="Y38" s="43"/>
    </row>
    <row r="39">
      <c r="A39" s="140"/>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2" t="s">
        <v>215</v>
      </c>
      <c r="B40" s="5"/>
      <c r="C40" s="114"/>
      <c r="D40" s="114"/>
      <c r="E40" s="160"/>
      <c r="F40" s="58"/>
      <c r="G40" s="58"/>
      <c r="H40" s="58"/>
      <c r="I40" s="58"/>
      <c r="J40" s="58"/>
      <c r="K40" s="58"/>
      <c r="L40" s="58"/>
      <c r="M40" s="58"/>
      <c r="N40" s="58"/>
      <c r="O40" s="58"/>
      <c r="P40" s="58"/>
      <c r="Q40" s="58"/>
      <c r="R40" s="58"/>
      <c r="S40" s="58"/>
      <c r="T40" s="58"/>
      <c r="U40" s="58"/>
      <c r="V40" s="58"/>
      <c r="W40" s="58"/>
      <c r="X40" s="58"/>
      <c r="Y40" s="58"/>
    </row>
    <row r="41">
      <c r="A41" s="140"/>
      <c r="B41" s="145" t="s">
        <v>216</v>
      </c>
      <c r="C41" s="149" t="s">
        <v>244</v>
      </c>
      <c r="D41" s="75">
        <f>'Expenses 2023'!D40</f>
        <v>10044224</v>
      </c>
      <c r="E41" s="166">
        <f t="shared" ref="E41:E44" si="1">D41/$D$44</f>
        <v>0.6067101345</v>
      </c>
      <c r="F41" s="43"/>
      <c r="G41" s="43"/>
      <c r="H41" s="43"/>
      <c r="I41" s="43"/>
      <c r="J41" s="43"/>
      <c r="K41" s="43"/>
      <c r="L41" s="43"/>
      <c r="M41" s="43"/>
      <c r="N41" s="43"/>
      <c r="O41" s="43"/>
      <c r="P41" s="43"/>
      <c r="Q41" s="43"/>
      <c r="R41" s="43"/>
      <c r="S41" s="43"/>
      <c r="T41" s="43"/>
      <c r="U41" s="43"/>
      <c r="V41" s="43"/>
      <c r="W41" s="43"/>
      <c r="X41" s="43"/>
      <c r="Y41" s="43"/>
    </row>
    <row r="42">
      <c r="A42" s="140"/>
      <c r="B42" s="49"/>
      <c r="C42" s="149" t="s">
        <v>218</v>
      </c>
      <c r="D42" s="147">
        <f>'Expenses 2023'!E40</f>
        <v>5199019</v>
      </c>
      <c r="E42" s="166">
        <f t="shared" si="1"/>
        <v>0.314040937</v>
      </c>
      <c r="F42" s="43"/>
      <c r="G42" s="43"/>
      <c r="H42" s="43"/>
      <c r="I42" s="43"/>
      <c r="J42" s="43"/>
      <c r="K42" s="43"/>
      <c r="L42" s="43"/>
      <c r="M42" s="43"/>
      <c r="N42" s="43"/>
      <c r="O42" s="43"/>
      <c r="P42" s="43"/>
      <c r="Q42" s="43"/>
      <c r="R42" s="43"/>
      <c r="S42" s="43"/>
      <c r="T42" s="43"/>
      <c r="U42" s="43"/>
      <c r="V42" s="43"/>
      <c r="W42" s="43"/>
      <c r="X42" s="43"/>
      <c r="Y42" s="43"/>
    </row>
    <row r="43">
      <c r="A43" s="140"/>
      <c r="B43" s="49"/>
      <c r="C43" s="149" t="s">
        <v>219</v>
      </c>
      <c r="D43" s="147">
        <f>'Expenses 2023'!F40</f>
        <v>1311984</v>
      </c>
      <c r="E43" s="166">
        <f t="shared" si="1"/>
        <v>0.07924892845</v>
      </c>
      <c r="F43" s="43"/>
      <c r="G43" s="43"/>
      <c r="H43" s="43"/>
      <c r="I43" s="43"/>
      <c r="J43" s="43"/>
      <c r="K43" s="43"/>
      <c r="L43" s="43"/>
      <c r="M43" s="43"/>
      <c r="N43" s="43"/>
      <c r="O43" s="43"/>
      <c r="P43" s="43"/>
      <c r="Q43" s="43"/>
      <c r="R43" s="43"/>
      <c r="S43" s="43"/>
      <c r="T43" s="43"/>
      <c r="U43" s="43"/>
      <c r="V43" s="43"/>
      <c r="W43" s="43"/>
      <c r="X43" s="43"/>
      <c r="Y43" s="43"/>
    </row>
    <row r="44">
      <c r="A44" s="140"/>
      <c r="B44" s="49"/>
      <c r="C44" s="146" t="s">
        <v>183</v>
      </c>
      <c r="D44" s="147">
        <f>sum(D41:D43)</f>
        <v>16555227</v>
      </c>
      <c r="E44" s="166">
        <f t="shared" si="1"/>
        <v>1</v>
      </c>
      <c r="F44" s="43"/>
      <c r="G44" s="43"/>
      <c r="H44" s="43"/>
      <c r="I44" s="43"/>
      <c r="J44" s="43"/>
      <c r="K44" s="43"/>
      <c r="L44" s="43"/>
      <c r="M44" s="43"/>
      <c r="N44" s="43"/>
      <c r="O44" s="43"/>
      <c r="P44" s="43"/>
      <c r="Q44" s="43"/>
      <c r="R44" s="43"/>
      <c r="S44" s="43"/>
      <c r="T44" s="43"/>
      <c r="U44" s="43"/>
      <c r="V44" s="43"/>
      <c r="W44" s="43"/>
      <c r="X44" s="43"/>
      <c r="Y44" s="43"/>
    </row>
    <row r="45">
      <c r="A45" s="140"/>
      <c r="B45" s="52"/>
      <c r="C45" s="113"/>
      <c r="D45" s="113"/>
      <c r="E45" s="148"/>
      <c r="F45" s="43"/>
      <c r="G45" s="43"/>
      <c r="H45" s="43"/>
      <c r="I45" s="43"/>
      <c r="J45" s="43"/>
      <c r="K45" s="43"/>
      <c r="L45" s="43"/>
      <c r="M45" s="43"/>
      <c r="N45" s="43"/>
      <c r="O45" s="43"/>
      <c r="P45" s="43"/>
      <c r="Q45" s="43"/>
      <c r="R45" s="43"/>
      <c r="S45" s="43"/>
      <c r="T45" s="43"/>
      <c r="U45" s="43"/>
      <c r="V45" s="43"/>
      <c r="W45" s="43"/>
      <c r="X45" s="43"/>
      <c r="Y45" s="43"/>
    </row>
    <row r="46">
      <c r="A46" s="142" t="s">
        <v>220</v>
      </c>
      <c r="B46" s="5"/>
      <c r="C46" s="159"/>
      <c r="D46" s="114"/>
      <c r="E46" s="160"/>
      <c r="F46" s="58"/>
      <c r="G46" s="58"/>
      <c r="H46" s="58"/>
      <c r="I46" s="58"/>
      <c r="J46" s="58"/>
      <c r="K46" s="58"/>
      <c r="L46" s="58"/>
      <c r="M46" s="58"/>
      <c r="N46" s="58"/>
      <c r="O46" s="58"/>
      <c r="P46" s="58"/>
      <c r="Q46" s="58"/>
      <c r="R46" s="58"/>
      <c r="S46" s="58"/>
      <c r="T46" s="58"/>
      <c r="U46" s="58"/>
      <c r="V46" s="58"/>
      <c r="W46" s="58"/>
      <c r="X46" s="58"/>
      <c r="Y46" s="58"/>
    </row>
    <row r="47">
      <c r="A47" s="140"/>
      <c r="B47" s="145" t="s">
        <v>221</v>
      </c>
      <c r="C47" s="146" t="s">
        <v>222</v>
      </c>
      <c r="D47" s="147">
        <f>'Revenues 2023'!F9</f>
        <v>12078750</v>
      </c>
      <c r="E47" s="148"/>
      <c r="F47" s="43"/>
      <c r="G47" s="43"/>
      <c r="H47" s="43"/>
      <c r="I47" s="43"/>
      <c r="J47" s="43"/>
      <c r="K47" s="43"/>
      <c r="L47" s="43"/>
      <c r="M47" s="43"/>
      <c r="N47" s="43"/>
      <c r="O47" s="43"/>
      <c r="P47" s="43"/>
      <c r="Q47" s="43"/>
      <c r="R47" s="43"/>
      <c r="S47" s="43"/>
      <c r="T47" s="43"/>
      <c r="U47" s="43"/>
      <c r="V47" s="43"/>
      <c r="W47" s="43"/>
      <c r="X47" s="43"/>
      <c r="Y47" s="43"/>
    </row>
    <row r="48">
      <c r="A48" s="140"/>
      <c r="B48" s="49"/>
      <c r="C48" s="146" t="s">
        <v>223</v>
      </c>
      <c r="D48" s="147">
        <f>'Expenses 2023'!F40</f>
        <v>1311984</v>
      </c>
      <c r="E48" s="148"/>
      <c r="F48" s="43"/>
      <c r="G48" s="43"/>
      <c r="H48" s="43"/>
      <c r="I48" s="43"/>
      <c r="J48" s="43"/>
      <c r="K48" s="43"/>
      <c r="L48" s="43"/>
      <c r="M48" s="43"/>
      <c r="N48" s="43"/>
      <c r="O48" s="43"/>
      <c r="P48" s="43"/>
      <c r="Q48" s="43"/>
      <c r="R48" s="43"/>
      <c r="S48" s="43"/>
      <c r="T48" s="43"/>
      <c r="U48" s="43"/>
      <c r="V48" s="43"/>
      <c r="W48" s="43"/>
      <c r="X48" s="43"/>
      <c r="Y48" s="43"/>
    </row>
    <row r="49">
      <c r="A49" s="140"/>
      <c r="B49" s="49"/>
      <c r="C49" s="149" t="s">
        <v>224</v>
      </c>
      <c r="D49" s="167">
        <f>if(D48=0, "$0",D47/D48)</f>
        <v>9.206476603</v>
      </c>
      <c r="E49" s="151" t="s">
        <v>225</v>
      </c>
      <c r="F49" s="43"/>
      <c r="G49" s="43"/>
      <c r="H49" s="43"/>
      <c r="I49" s="43"/>
      <c r="J49" s="43"/>
      <c r="K49" s="43"/>
      <c r="L49" s="43"/>
      <c r="M49" s="43"/>
      <c r="N49" s="43"/>
      <c r="O49" s="43"/>
      <c r="P49" s="43"/>
      <c r="Q49" s="43"/>
      <c r="R49" s="43"/>
      <c r="S49" s="43"/>
      <c r="T49" s="43"/>
      <c r="U49" s="43"/>
      <c r="V49" s="43"/>
      <c r="W49" s="43"/>
      <c r="X49" s="43"/>
      <c r="Y49" s="43"/>
    </row>
    <row r="50">
      <c r="A50" s="140"/>
      <c r="B50" s="52"/>
      <c r="C50" s="113"/>
      <c r="D50" s="113"/>
      <c r="E50" s="148"/>
      <c r="F50" s="43"/>
      <c r="G50" s="43"/>
      <c r="H50" s="43"/>
      <c r="I50" s="43"/>
      <c r="J50" s="43"/>
      <c r="K50" s="43"/>
      <c r="L50" s="43"/>
      <c r="M50" s="43"/>
      <c r="N50" s="43"/>
      <c r="O50" s="43"/>
      <c r="P50" s="43"/>
      <c r="Q50" s="43"/>
      <c r="R50" s="43"/>
      <c r="S50" s="43"/>
      <c r="T50" s="43"/>
      <c r="U50" s="43"/>
      <c r="V50" s="43"/>
      <c r="W50" s="43"/>
      <c r="X50" s="43"/>
      <c r="Y50" s="43"/>
    </row>
    <row r="51">
      <c r="A51" s="168" t="s">
        <v>226</v>
      </c>
      <c r="B51" s="5"/>
      <c r="C51" s="159"/>
      <c r="D51" s="114"/>
      <c r="E51" s="160"/>
      <c r="F51" s="58"/>
      <c r="G51" s="58"/>
      <c r="H51" s="58"/>
      <c r="I51" s="58"/>
      <c r="J51" s="58"/>
      <c r="K51" s="58"/>
      <c r="L51" s="58"/>
      <c r="M51" s="58"/>
      <c r="N51" s="58"/>
      <c r="O51" s="58"/>
      <c r="P51" s="58"/>
      <c r="Q51" s="58"/>
      <c r="R51" s="58"/>
      <c r="S51" s="58"/>
      <c r="T51" s="58"/>
      <c r="U51" s="58"/>
      <c r="V51" s="58"/>
      <c r="W51" s="58"/>
      <c r="X51" s="58"/>
      <c r="Y51" s="58"/>
    </row>
    <row r="52">
      <c r="A52" s="140"/>
      <c r="B52" s="145" t="s">
        <v>227</v>
      </c>
      <c r="C52" s="146" t="s">
        <v>228</v>
      </c>
      <c r="D52" s="147">
        <f>sum('Balance Sheet 2023'!E2:E10)</f>
        <v>10451025</v>
      </c>
      <c r="E52" s="148"/>
      <c r="F52" s="43"/>
      <c r="G52" s="43"/>
      <c r="H52" s="43"/>
      <c r="I52" s="43"/>
      <c r="J52" s="43"/>
      <c r="K52" s="43"/>
      <c r="L52" s="43"/>
      <c r="M52" s="43"/>
      <c r="N52" s="43"/>
      <c r="O52" s="43"/>
      <c r="P52" s="43"/>
      <c r="Q52" s="43"/>
      <c r="R52" s="43"/>
      <c r="S52" s="43"/>
      <c r="T52" s="43"/>
      <c r="U52" s="43"/>
      <c r="V52" s="43"/>
      <c r="W52" s="43"/>
      <c r="X52" s="43"/>
      <c r="Y52" s="43"/>
    </row>
    <row r="53">
      <c r="A53" s="140"/>
      <c r="B53" s="49"/>
      <c r="C53" s="146" t="s">
        <v>229</v>
      </c>
      <c r="D53" s="147">
        <f>sum('Balance Sheet 2023'!E19:E22)</f>
        <v>314152</v>
      </c>
      <c r="E53" s="148"/>
      <c r="F53" s="43"/>
      <c r="G53" s="43"/>
      <c r="H53" s="43"/>
      <c r="I53" s="43"/>
      <c r="J53" s="43"/>
      <c r="K53" s="43"/>
      <c r="L53" s="43"/>
      <c r="M53" s="43"/>
      <c r="N53" s="43"/>
      <c r="O53" s="43"/>
      <c r="P53" s="43"/>
      <c r="Q53" s="43"/>
      <c r="R53" s="43"/>
      <c r="S53" s="43"/>
      <c r="T53" s="43"/>
      <c r="U53" s="43"/>
      <c r="V53" s="43"/>
      <c r="W53" s="43"/>
      <c r="X53" s="43"/>
      <c r="Y53" s="43"/>
    </row>
    <row r="54">
      <c r="A54" s="140"/>
      <c r="B54" s="49"/>
      <c r="C54" s="149" t="s">
        <v>230</v>
      </c>
      <c r="D54" s="169">
        <f>D52/D53</f>
        <v>33.26741514</v>
      </c>
      <c r="E54" s="151" t="s">
        <v>231</v>
      </c>
      <c r="F54" s="43"/>
      <c r="G54" s="43"/>
      <c r="H54" s="43"/>
      <c r="I54" s="43"/>
      <c r="J54" s="43"/>
      <c r="K54" s="43"/>
      <c r="L54" s="43"/>
      <c r="M54" s="43"/>
      <c r="N54" s="43"/>
      <c r="O54" s="43"/>
      <c r="P54" s="43"/>
      <c r="Q54" s="43"/>
      <c r="R54" s="43"/>
      <c r="S54" s="43"/>
      <c r="T54" s="43"/>
      <c r="U54" s="43"/>
      <c r="V54" s="43"/>
      <c r="W54" s="43"/>
      <c r="X54" s="43"/>
      <c r="Y54" s="43"/>
    </row>
    <row r="55">
      <c r="A55" s="140"/>
      <c r="B55" s="52"/>
      <c r="C55" s="113"/>
      <c r="D55" s="113"/>
      <c r="E55" s="148"/>
      <c r="F55" s="43"/>
      <c r="G55" s="43"/>
      <c r="H55" s="43"/>
      <c r="I55" s="43"/>
      <c r="J55" s="43"/>
      <c r="K55" s="43"/>
      <c r="L55" s="43"/>
      <c r="M55" s="43"/>
      <c r="N55" s="43"/>
      <c r="O55" s="43"/>
      <c r="P55" s="43"/>
      <c r="Q55" s="43"/>
      <c r="R55" s="43"/>
      <c r="S55" s="43"/>
      <c r="T55" s="43"/>
      <c r="U55" s="43"/>
      <c r="V55" s="43"/>
      <c r="W55" s="43"/>
      <c r="X55" s="43"/>
      <c r="Y55" s="43"/>
    </row>
    <row r="56">
      <c r="A56" s="142" t="s">
        <v>232</v>
      </c>
      <c r="B56" s="5"/>
      <c r="C56" s="159"/>
      <c r="D56" s="114"/>
      <c r="E56" s="160"/>
      <c r="F56" s="58"/>
      <c r="G56" s="58"/>
      <c r="H56" s="58"/>
      <c r="I56" s="58"/>
      <c r="J56" s="58"/>
      <c r="K56" s="58"/>
      <c r="L56" s="58"/>
      <c r="M56" s="58"/>
      <c r="N56" s="58"/>
      <c r="O56" s="58"/>
      <c r="P56" s="58"/>
      <c r="Q56" s="58"/>
      <c r="R56" s="58"/>
      <c r="S56" s="58"/>
      <c r="T56" s="58"/>
      <c r="U56" s="58"/>
      <c r="V56" s="58"/>
      <c r="W56" s="58"/>
      <c r="X56" s="58"/>
      <c r="Y56" s="58"/>
    </row>
    <row r="57">
      <c r="A57" s="140"/>
      <c r="B57" s="145" t="s">
        <v>233</v>
      </c>
      <c r="C57" s="146" t="s">
        <v>234</v>
      </c>
      <c r="D57" s="147">
        <f>sum('Balance Sheet 2023'!E25:E26)</f>
        <v>0</v>
      </c>
      <c r="E57" s="148"/>
      <c r="F57" s="43"/>
      <c r="G57" s="43"/>
      <c r="H57" s="43"/>
      <c r="I57" s="43"/>
      <c r="J57" s="43"/>
      <c r="K57" s="43"/>
      <c r="L57" s="43"/>
      <c r="M57" s="43"/>
      <c r="N57" s="43"/>
      <c r="O57" s="43"/>
      <c r="P57" s="43"/>
      <c r="Q57" s="43"/>
      <c r="R57" s="43"/>
      <c r="S57" s="43"/>
      <c r="T57" s="43"/>
      <c r="U57" s="43"/>
      <c r="V57" s="43"/>
      <c r="W57" s="43"/>
      <c r="X57" s="43"/>
      <c r="Y57" s="43"/>
    </row>
    <row r="58">
      <c r="A58" s="140"/>
      <c r="B58" s="49"/>
      <c r="C58" s="146" t="s">
        <v>235</v>
      </c>
      <c r="D58" s="147">
        <f>'Balance Sheet 2023'!E18</f>
        <v>10928346</v>
      </c>
      <c r="E58" s="148"/>
      <c r="F58" s="43"/>
      <c r="G58" s="43"/>
      <c r="H58" s="43"/>
      <c r="I58" s="43"/>
      <c r="J58" s="43"/>
      <c r="K58" s="43"/>
      <c r="L58" s="43"/>
      <c r="M58" s="43"/>
      <c r="N58" s="43"/>
      <c r="O58" s="43"/>
      <c r="P58" s="43"/>
      <c r="Q58" s="43"/>
      <c r="R58" s="43"/>
      <c r="S58" s="43"/>
      <c r="T58" s="43"/>
      <c r="U58" s="43"/>
      <c r="V58" s="43"/>
      <c r="W58" s="43"/>
      <c r="X58" s="43"/>
      <c r="Y58" s="43"/>
    </row>
    <row r="59">
      <c r="A59" s="140"/>
      <c r="B59" s="49"/>
      <c r="C59" s="149" t="s">
        <v>236</v>
      </c>
      <c r="D59" s="170">
        <f>D57/D58</f>
        <v>0</v>
      </c>
      <c r="E59" s="151" t="s">
        <v>237</v>
      </c>
      <c r="F59" s="43"/>
      <c r="G59" s="43"/>
      <c r="H59" s="43"/>
      <c r="I59" s="43"/>
      <c r="J59" s="43"/>
      <c r="K59" s="43"/>
      <c r="L59" s="43"/>
      <c r="M59" s="43"/>
      <c r="N59" s="43"/>
      <c r="O59" s="43"/>
      <c r="P59" s="43"/>
      <c r="Q59" s="43"/>
      <c r="R59" s="43"/>
      <c r="S59" s="43"/>
      <c r="T59" s="43"/>
      <c r="U59" s="43"/>
      <c r="V59" s="43"/>
      <c r="W59" s="43"/>
      <c r="X59" s="43"/>
      <c r="Y59" s="43"/>
    </row>
    <row r="60">
      <c r="A60" s="140"/>
      <c r="B60" s="52"/>
      <c r="C60" s="113"/>
      <c r="D60" s="113"/>
      <c r="E60" s="148"/>
      <c r="F60" s="43"/>
      <c r="G60" s="43"/>
      <c r="H60" s="43"/>
      <c r="I60" s="43"/>
      <c r="J60" s="43"/>
      <c r="K60" s="43"/>
      <c r="L60" s="43"/>
      <c r="M60" s="43"/>
      <c r="N60" s="43"/>
      <c r="O60" s="43"/>
      <c r="P60" s="43"/>
      <c r="Q60" s="43"/>
      <c r="R60" s="43"/>
      <c r="S60" s="43"/>
      <c r="T60" s="43"/>
      <c r="U60" s="43"/>
      <c r="V60" s="43"/>
      <c r="W60" s="43"/>
      <c r="X60" s="43"/>
      <c r="Y60" s="43"/>
    </row>
    <row r="61">
      <c r="A61" s="43"/>
      <c r="B61" s="171"/>
      <c r="C61" s="43"/>
      <c r="D61" s="43"/>
      <c r="E61" s="172"/>
      <c r="F61" s="43"/>
      <c r="G61" s="43"/>
      <c r="H61" s="43"/>
      <c r="I61" s="43"/>
      <c r="J61" s="43"/>
      <c r="K61" s="43"/>
      <c r="L61" s="43"/>
      <c r="M61" s="43"/>
      <c r="N61" s="43"/>
      <c r="O61" s="43"/>
      <c r="P61" s="43"/>
      <c r="Q61" s="43"/>
      <c r="R61" s="43"/>
      <c r="S61" s="43"/>
      <c r="T61" s="43"/>
      <c r="U61" s="43"/>
      <c r="V61" s="43"/>
      <c r="W61" s="43"/>
      <c r="X61" s="43"/>
      <c r="Y61" s="43"/>
    </row>
    <row r="62">
      <c r="A62" s="43"/>
      <c r="B62" s="171"/>
      <c r="C62" s="43"/>
      <c r="D62" s="43"/>
      <c r="E62" s="172"/>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1"/>
      <c r="C64" s="43"/>
      <c r="D64" s="43"/>
      <c r="E64" s="172"/>
      <c r="F64" s="43"/>
      <c r="G64" s="43"/>
      <c r="H64" s="43"/>
      <c r="I64" s="43"/>
      <c r="J64" s="43"/>
      <c r="K64" s="43"/>
      <c r="L64" s="43"/>
      <c r="M64" s="43"/>
      <c r="N64" s="43"/>
      <c r="O64" s="43"/>
      <c r="P64" s="43"/>
      <c r="Q64" s="43"/>
      <c r="R64" s="43"/>
      <c r="S64" s="43"/>
      <c r="T64" s="43"/>
      <c r="U64" s="43"/>
      <c r="V64" s="43"/>
      <c r="W64" s="43"/>
      <c r="X64" s="43"/>
      <c r="Y64" s="43"/>
    </row>
    <row r="65">
      <c r="A65" s="43"/>
      <c r="B65" s="171"/>
      <c r="C65" s="43"/>
      <c r="D65" s="43"/>
      <c r="E65" s="172"/>
      <c r="F65" s="43"/>
      <c r="G65" s="43"/>
      <c r="H65" s="43"/>
      <c r="I65" s="43"/>
      <c r="J65" s="43"/>
      <c r="K65" s="43"/>
      <c r="L65" s="43"/>
      <c r="M65" s="43"/>
      <c r="N65" s="43"/>
      <c r="O65" s="43"/>
      <c r="P65" s="43"/>
      <c r="Q65" s="43"/>
      <c r="R65" s="43"/>
      <c r="S65" s="43"/>
      <c r="T65" s="43"/>
      <c r="U65" s="43"/>
      <c r="V65" s="43"/>
      <c r="W65" s="43"/>
      <c r="X65" s="43"/>
      <c r="Y65" s="43"/>
    </row>
    <row r="66">
      <c r="A66" s="43"/>
      <c r="B66" s="171"/>
      <c r="C66" s="43"/>
      <c r="D66" s="43"/>
      <c r="E66" s="172"/>
      <c r="F66" s="43"/>
      <c r="G66" s="43"/>
      <c r="H66" s="43"/>
      <c r="I66" s="43"/>
      <c r="J66" s="43"/>
      <c r="K66" s="43"/>
      <c r="L66" s="43"/>
      <c r="M66" s="43"/>
      <c r="N66" s="43"/>
      <c r="O66" s="43"/>
      <c r="P66" s="43"/>
      <c r="Q66" s="43"/>
      <c r="R66" s="43"/>
      <c r="S66" s="43"/>
      <c r="T66" s="43"/>
      <c r="U66" s="43"/>
      <c r="V66" s="43"/>
      <c r="W66" s="43"/>
      <c r="X66" s="43"/>
      <c r="Y66" s="43"/>
    </row>
    <row r="67">
      <c r="A67" s="43"/>
      <c r="B67" s="171"/>
      <c r="C67" s="43"/>
      <c r="D67" s="43"/>
      <c r="E67" s="172"/>
      <c r="F67" s="43"/>
      <c r="G67" s="43"/>
      <c r="H67" s="43"/>
      <c r="I67" s="43"/>
      <c r="J67" s="43"/>
      <c r="K67" s="43"/>
      <c r="L67" s="43"/>
      <c r="M67" s="43"/>
      <c r="N67" s="43"/>
      <c r="O67" s="43"/>
      <c r="P67" s="43"/>
      <c r="Q67" s="43"/>
      <c r="R67" s="43"/>
      <c r="S67" s="43"/>
      <c r="T67" s="43"/>
      <c r="U67" s="43"/>
      <c r="V67" s="43"/>
      <c r="W67" s="43"/>
      <c r="X67" s="43"/>
      <c r="Y67" s="43"/>
    </row>
    <row r="68">
      <c r="A68" s="43"/>
      <c r="B68" s="171"/>
      <c r="C68" s="43"/>
      <c r="D68" s="43"/>
      <c r="E68" s="172"/>
      <c r="F68" s="43"/>
      <c r="G68" s="43"/>
      <c r="H68" s="43"/>
      <c r="I68" s="43"/>
      <c r="J68" s="43"/>
      <c r="K68" s="43"/>
      <c r="L68" s="43"/>
      <c r="M68" s="43"/>
      <c r="N68" s="43"/>
      <c r="O68" s="43"/>
      <c r="P68" s="43"/>
      <c r="Q68" s="43"/>
      <c r="R68" s="43"/>
      <c r="S68" s="43"/>
      <c r="T68" s="43"/>
      <c r="U68" s="43"/>
      <c r="V68" s="43"/>
      <c r="W68" s="43"/>
      <c r="X68" s="43"/>
      <c r="Y68" s="43"/>
    </row>
    <row r="69">
      <c r="A69" s="43"/>
      <c r="B69" s="171"/>
      <c r="C69" s="43"/>
      <c r="D69" s="43"/>
      <c r="E69" s="172"/>
      <c r="F69" s="43"/>
      <c r="G69" s="43"/>
      <c r="H69" s="43"/>
      <c r="I69" s="43"/>
      <c r="J69" s="43"/>
      <c r="K69" s="43"/>
      <c r="L69" s="43"/>
      <c r="M69" s="43"/>
      <c r="N69" s="43"/>
      <c r="O69" s="43"/>
      <c r="P69" s="43"/>
      <c r="Q69" s="43"/>
      <c r="R69" s="43"/>
      <c r="S69" s="43"/>
      <c r="T69" s="43"/>
      <c r="U69" s="43"/>
      <c r="V69" s="43"/>
      <c r="W69" s="43"/>
      <c r="X69" s="43"/>
      <c r="Y69" s="43"/>
    </row>
    <row r="70">
      <c r="A70" s="43"/>
      <c r="B70" s="171"/>
      <c r="C70" s="43"/>
      <c r="D70" s="43"/>
      <c r="E70" s="172"/>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2"/>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2"/>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2"/>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2"/>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2"/>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2"/>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2"/>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2"/>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2"/>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2"/>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2"/>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2"/>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2"/>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2"/>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2"/>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2"/>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2"/>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2"/>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2"/>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2"/>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2"/>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2"/>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2"/>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2"/>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2"/>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2"/>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2"/>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2"/>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2"/>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2"/>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2"/>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2"/>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2"/>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2"/>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2"/>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2"/>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2"/>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2"/>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2"/>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2"/>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2"/>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2"/>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2"/>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2"/>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2"/>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2"/>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2"/>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2"/>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2"/>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2"/>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2"/>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2"/>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2"/>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2"/>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2"/>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2"/>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2"/>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2"/>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2"/>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2"/>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2"/>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2"/>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2"/>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2"/>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2"/>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2"/>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2"/>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2"/>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2"/>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2"/>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2"/>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2"/>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2"/>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2"/>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2"/>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2"/>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2"/>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2"/>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2"/>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2"/>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2"/>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2"/>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2"/>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2"/>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2"/>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2"/>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2"/>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2"/>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2"/>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2"/>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2"/>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2"/>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2"/>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2"/>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2"/>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2"/>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2"/>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2"/>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2"/>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2"/>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2"/>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2"/>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2"/>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2"/>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2"/>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2"/>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2"/>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2"/>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2"/>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2"/>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2"/>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2"/>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2"/>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2"/>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2"/>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2"/>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2"/>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2"/>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2"/>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2"/>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2"/>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2"/>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2"/>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2"/>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2"/>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2"/>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2"/>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2"/>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2"/>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2"/>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2"/>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2"/>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2"/>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2"/>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2"/>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2"/>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2"/>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2"/>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2"/>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2"/>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2"/>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2"/>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2"/>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2"/>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2"/>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2"/>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2"/>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2"/>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2"/>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2"/>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2"/>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2"/>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2"/>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2"/>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2"/>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2"/>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2"/>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2"/>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2"/>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2"/>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2"/>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2"/>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2"/>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2"/>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2"/>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2"/>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2"/>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2"/>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2"/>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2"/>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2"/>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2"/>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2"/>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2"/>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2"/>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2"/>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2"/>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2"/>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2"/>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2"/>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2"/>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2"/>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2"/>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2"/>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2"/>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2"/>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2"/>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2"/>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2"/>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2"/>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2"/>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2"/>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2"/>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2"/>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2"/>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2"/>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2"/>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2"/>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2"/>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2"/>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2"/>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2"/>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2"/>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2"/>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2"/>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2"/>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2"/>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2"/>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2"/>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2"/>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2"/>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2"/>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2"/>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2"/>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2"/>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2"/>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2"/>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2"/>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2"/>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2"/>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2"/>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2"/>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2"/>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2"/>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2"/>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2"/>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2"/>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2"/>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2"/>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2"/>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2"/>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2"/>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2"/>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2"/>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2"/>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2"/>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2"/>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2"/>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2"/>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2"/>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2"/>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2"/>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2"/>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2"/>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2"/>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2"/>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2"/>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2"/>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2"/>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2"/>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2"/>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2"/>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2"/>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2"/>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2"/>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2"/>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2"/>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2"/>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2"/>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2"/>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2"/>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2"/>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2"/>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2"/>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2"/>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2"/>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2"/>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2"/>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2"/>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2"/>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2"/>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2"/>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2"/>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2"/>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2"/>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2"/>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2"/>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2"/>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2"/>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2"/>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2"/>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2"/>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2"/>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2"/>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2"/>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2"/>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2"/>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2"/>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2"/>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2"/>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2"/>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2"/>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2"/>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2"/>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2"/>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2"/>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2"/>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2"/>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2"/>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2"/>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2"/>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2"/>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2"/>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2"/>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2"/>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2"/>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2"/>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2"/>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2"/>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2"/>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2"/>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2"/>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2"/>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2"/>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2"/>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2"/>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2"/>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2"/>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2"/>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2"/>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2"/>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2"/>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2"/>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2"/>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2"/>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2"/>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2"/>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2"/>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2"/>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2"/>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2"/>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2"/>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2"/>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2"/>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2"/>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2"/>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2"/>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2"/>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2"/>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2"/>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2"/>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2"/>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2"/>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2"/>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2"/>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2"/>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2"/>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2"/>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2"/>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2"/>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2"/>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2"/>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2"/>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2"/>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2"/>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2"/>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2"/>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2"/>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2"/>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2"/>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2"/>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2"/>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2"/>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2"/>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2"/>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2"/>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2"/>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2"/>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2"/>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2"/>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2"/>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2"/>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2"/>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2"/>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2"/>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2"/>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2"/>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2"/>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2"/>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2"/>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2"/>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2"/>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2"/>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2"/>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2"/>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2"/>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2"/>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2"/>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2"/>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2"/>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2"/>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2"/>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2"/>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2"/>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2"/>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2"/>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2"/>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2"/>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2"/>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2"/>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2"/>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2"/>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2"/>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2"/>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2"/>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2"/>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2"/>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2"/>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2"/>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2"/>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2"/>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2"/>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2"/>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2"/>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2"/>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2"/>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2"/>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2"/>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2"/>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2"/>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2"/>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2"/>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2"/>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2"/>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2"/>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2"/>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2"/>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2"/>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2"/>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2"/>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2"/>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2"/>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2"/>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2"/>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2"/>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2"/>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2"/>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2"/>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2"/>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2"/>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2"/>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2"/>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2"/>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2"/>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2"/>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2"/>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2"/>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2"/>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2"/>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2"/>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2"/>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2"/>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2"/>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2"/>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2"/>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2"/>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2"/>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2"/>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2"/>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2"/>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2"/>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2"/>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2"/>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2"/>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2"/>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2"/>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2"/>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2"/>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2"/>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2"/>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2"/>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2"/>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2"/>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2"/>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2"/>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2"/>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2"/>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2"/>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2"/>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2"/>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2"/>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2"/>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2"/>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2"/>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2"/>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2"/>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2"/>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2"/>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2"/>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2"/>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2"/>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2"/>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2"/>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2"/>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2"/>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2"/>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2"/>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2"/>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2"/>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2"/>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2"/>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2"/>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2"/>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2"/>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2"/>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2"/>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2"/>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2"/>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2"/>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2"/>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2"/>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2"/>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2"/>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2"/>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2"/>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2"/>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2"/>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2"/>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2"/>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2"/>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2"/>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2"/>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2"/>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2"/>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2"/>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2"/>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2"/>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2"/>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2"/>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2"/>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2"/>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2"/>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2"/>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2"/>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2"/>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2"/>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2"/>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2"/>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2"/>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2"/>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2"/>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2"/>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2"/>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2"/>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2"/>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2"/>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2"/>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2"/>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2"/>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2"/>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2"/>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2"/>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2"/>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2"/>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2"/>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2"/>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2"/>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2"/>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2"/>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2"/>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2"/>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2"/>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2"/>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2"/>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2"/>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2"/>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2"/>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2"/>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2"/>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2"/>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2"/>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2"/>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2"/>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2"/>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2"/>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2"/>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2"/>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2"/>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2"/>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2"/>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2"/>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2"/>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2"/>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2"/>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2"/>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2"/>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2"/>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2"/>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2"/>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2"/>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2"/>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2"/>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2"/>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2"/>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2"/>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2"/>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2"/>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2"/>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2"/>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2"/>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2"/>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2"/>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2"/>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2"/>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2"/>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2"/>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2"/>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2"/>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2"/>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2"/>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2"/>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2"/>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2"/>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2"/>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2"/>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2"/>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2"/>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2"/>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2"/>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2"/>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2"/>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2"/>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2"/>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2"/>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2"/>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2"/>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2"/>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2"/>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2"/>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2"/>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2"/>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2"/>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2"/>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2"/>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2"/>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2"/>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2"/>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2"/>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2"/>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2"/>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2"/>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2"/>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2"/>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2"/>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2"/>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2"/>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2"/>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2"/>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2"/>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2"/>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2"/>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2"/>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2"/>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2"/>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2"/>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2"/>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2"/>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2"/>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2"/>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2"/>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2"/>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2"/>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2"/>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2"/>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2"/>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2"/>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2"/>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2"/>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2"/>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2"/>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2"/>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2"/>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2"/>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2"/>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2"/>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2"/>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2"/>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2"/>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2"/>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2"/>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2"/>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2"/>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2"/>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2"/>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2"/>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2"/>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2"/>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2"/>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2"/>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2"/>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2"/>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2"/>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2"/>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2"/>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2"/>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2"/>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2"/>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2"/>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2"/>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2"/>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2"/>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2"/>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2"/>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2"/>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2"/>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2"/>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2"/>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2"/>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2"/>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2"/>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2"/>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2"/>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2"/>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2"/>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2"/>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2"/>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2"/>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2"/>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2"/>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2"/>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2"/>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2"/>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2"/>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2"/>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2"/>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2"/>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2"/>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2"/>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2"/>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2"/>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2"/>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2"/>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2"/>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2"/>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2"/>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2"/>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2"/>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2"/>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2"/>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2"/>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2"/>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2"/>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2"/>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2"/>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2"/>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2"/>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2"/>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2"/>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2"/>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2"/>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2"/>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2"/>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2"/>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2"/>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2"/>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2"/>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2"/>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2"/>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2"/>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2"/>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2"/>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2"/>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2"/>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2"/>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2"/>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2"/>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2"/>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2"/>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2"/>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2"/>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2"/>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2"/>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2"/>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2"/>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2"/>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2"/>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2"/>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2"/>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2"/>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2"/>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2"/>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2"/>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2"/>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2"/>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2"/>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2"/>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2"/>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2"/>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2"/>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2"/>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2"/>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2"/>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2"/>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2"/>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2"/>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2"/>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2"/>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2"/>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2"/>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2"/>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2"/>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2"/>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2"/>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2"/>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2"/>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2"/>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2"/>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2"/>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2"/>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2"/>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2"/>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2"/>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2"/>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2"/>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2"/>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2"/>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2"/>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2"/>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2"/>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2"/>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2"/>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2"/>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2"/>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2"/>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2"/>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2"/>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2"/>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2"/>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2"/>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2"/>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2"/>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2"/>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2"/>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2"/>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2"/>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2"/>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2"/>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2"/>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2"/>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2"/>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2"/>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2"/>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2"/>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2"/>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2"/>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2"/>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2"/>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2"/>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2"/>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2"/>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2"/>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2"/>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2"/>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2"/>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2"/>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2"/>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2"/>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2"/>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2"/>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2"/>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2"/>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2"/>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2"/>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2"/>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2"/>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2"/>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2"/>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2"/>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2"/>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2"/>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2"/>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2"/>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2"/>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2"/>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2"/>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2"/>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2"/>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2"/>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2"/>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2"/>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2"/>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2"/>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2"/>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2"/>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2"/>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2"/>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2"/>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2"/>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2"/>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2"/>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2"/>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2"/>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2"/>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2"/>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2"/>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2"/>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2"/>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2"/>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2"/>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2"/>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2"/>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2"/>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2"/>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2"/>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2"/>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2"/>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2"/>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2"/>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2"/>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2"/>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2"/>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2"/>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2"/>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2"/>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2"/>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2"/>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2"/>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2"/>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2"/>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2"/>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2"/>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2"/>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2"/>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2"/>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2"/>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2"/>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2"/>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2"/>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2"/>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2"/>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2"/>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2"/>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2"/>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2"/>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2"/>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2"/>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2"/>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2"/>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2"/>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2"/>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2"/>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2"/>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2"/>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2"/>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2"/>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2"/>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2"/>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CIVID NATION - WHEN WE ALL VOTE</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389610.0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2.7776737E7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28166347</v>
      </c>
      <c r="G9" s="58"/>
      <c r="H9" s="58"/>
      <c r="I9" s="58"/>
      <c r="J9" s="58"/>
      <c r="K9" s="58"/>
      <c r="L9" s="58"/>
      <c r="M9" s="58"/>
      <c r="N9" s="58"/>
      <c r="O9" s="58"/>
      <c r="P9" s="58"/>
      <c r="Q9" s="58"/>
      <c r="R9" s="58"/>
      <c r="S9" s="58"/>
      <c r="T9" s="58"/>
      <c r="U9" s="58"/>
      <c r="V9" s="58"/>
      <c r="W9" s="58"/>
      <c r="X9" s="58"/>
      <c r="Y9" s="58"/>
      <c r="Z9" s="58"/>
    </row>
    <row r="10">
      <c r="A10" s="44" t="s">
        <v>62</v>
      </c>
      <c r="B10" s="59" t="s">
        <v>63</v>
      </c>
      <c r="C10" s="60" t="s">
        <v>238</v>
      </c>
      <c r="D10" s="15"/>
      <c r="E10" s="15"/>
      <c r="F10" s="48">
        <v>157432.0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157432</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342505.0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245</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206750.0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-206750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-206750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31149.0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68397.0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-37248</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6654.0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6683.0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-29</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28422257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CIVID NATION - WHEN WE ALL VOTE</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2718309</v>
      </c>
      <c r="D3" s="99">
        <v>2718309.0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45250</v>
      </c>
      <c r="D4" s="99">
        <v>45250.0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9193831</v>
      </c>
      <c r="D9" s="99">
        <v>7497859.0</v>
      </c>
      <c r="E9" s="99">
        <v>815078.0</v>
      </c>
      <c r="F9" s="99">
        <v>880894.0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183668</v>
      </c>
      <c r="D10" s="99">
        <v>149787.0</v>
      </c>
      <c r="E10" s="99">
        <v>16283.0</v>
      </c>
      <c r="F10" s="99">
        <v>17598.0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902338</v>
      </c>
      <c r="D11" s="99">
        <v>735885.0</v>
      </c>
      <c r="E11" s="99">
        <v>79997.0</v>
      </c>
      <c r="F11" s="99">
        <v>86456.0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764142</v>
      </c>
      <c r="D12" s="99">
        <v>623182.0</v>
      </c>
      <c r="E12" s="99">
        <v>67745.0</v>
      </c>
      <c r="F12" s="99">
        <v>73215.0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133727</v>
      </c>
      <c r="D15" s="99">
        <v>66404.0</v>
      </c>
      <c r="E15" s="99">
        <v>60874.0</v>
      </c>
      <c r="F15" s="99">
        <v>6449.0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99904</v>
      </c>
      <c r="D16" s="99">
        <v>49608.0</v>
      </c>
      <c r="E16" s="99">
        <v>45478.0</v>
      </c>
      <c r="F16" s="99">
        <v>4818.0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1230872</v>
      </c>
      <c r="D20" s="99">
        <v>631560.0</v>
      </c>
      <c r="E20" s="99">
        <v>541908.0</v>
      </c>
      <c r="F20" s="99">
        <v>57404.0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3525811</v>
      </c>
      <c r="D21" s="99">
        <v>3522228.0</v>
      </c>
      <c r="E21" s="99">
        <v>3482.0</v>
      </c>
      <c r="F21" s="99">
        <v>101.0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100582</v>
      </c>
      <c r="D22" s="99">
        <v>92577.0</v>
      </c>
      <c r="E22" s="99">
        <v>3148.0</v>
      </c>
      <c r="F22" s="99">
        <v>4857.0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671801</v>
      </c>
      <c r="D23" s="99">
        <v>618331.0</v>
      </c>
      <c r="E23" s="99">
        <v>21029.0</v>
      </c>
      <c r="F23" s="99">
        <v>32441.0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87578</v>
      </c>
      <c r="D25" s="99">
        <v>80608.0</v>
      </c>
      <c r="E25" s="99">
        <v>2741.0</v>
      </c>
      <c r="F25" s="99">
        <v>4229.0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806342</v>
      </c>
      <c r="D26" s="99">
        <v>756038.0</v>
      </c>
      <c r="E26" s="99">
        <v>23004.0</v>
      </c>
      <c r="F26" s="99">
        <v>27300.0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1588784</v>
      </c>
      <c r="D28" s="99">
        <v>1542170.0</v>
      </c>
      <c r="E28" s="99">
        <v>4992.0</v>
      </c>
      <c r="F28" s="99">
        <v>41622.0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235228</v>
      </c>
      <c r="D31" s="99">
        <v>216506.0</v>
      </c>
      <c r="E31" s="99">
        <v>7363.0</v>
      </c>
      <c r="F31" s="99">
        <v>11359.0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75798</v>
      </c>
      <c r="D32" s="99">
        <v>69765.0</v>
      </c>
      <c r="E32" s="99">
        <v>2373.0</v>
      </c>
      <c r="F32" s="99">
        <v>3660.0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246</v>
      </c>
      <c r="C34" s="98">
        <f t="shared" si="1"/>
        <v>108470</v>
      </c>
      <c r="D34" s="99">
        <v>99837.0</v>
      </c>
      <c r="E34" s="99">
        <v>3395.0</v>
      </c>
      <c r="F34" s="99">
        <v>5238.0</v>
      </c>
      <c r="G34" s="43"/>
      <c r="H34" s="43"/>
      <c r="I34" s="43"/>
      <c r="J34" s="43"/>
      <c r="K34" s="43"/>
      <c r="L34" s="43"/>
      <c r="M34" s="43"/>
      <c r="N34" s="43"/>
      <c r="O34" s="43"/>
      <c r="P34" s="43"/>
      <c r="Q34" s="43"/>
      <c r="R34" s="43"/>
      <c r="S34" s="43"/>
      <c r="T34" s="43"/>
      <c r="U34" s="43"/>
      <c r="V34" s="43"/>
      <c r="W34" s="43"/>
      <c r="X34" s="43"/>
      <c r="Y34" s="43"/>
      <c r="Z34" s="43"/>
    </row>
    <row r="35">
      <c r="A35" s="45" t="s">
        <v>48</v>
      </c>
      <c r="B35" s="102" t="s">
        <v>247</v>
      </c>
      <c r="C35" s="98">
        <f t="shared" si="1"/>
        <v>63433</v>
      </c>
      <c r="D35" s="99">
        <v>51731.0</v>
      </c>
      <c r="E35" s="99">
        <v>5624.0</v>
      </c>
      <c r="F35" s="99">
        <v>6078.0</v>
      </c>
      <c r="G35" s="43"/>
      <c r="H35" s="43"/>
      <c r="I35" s="43"/>
      <c r="J35" s="43"/>
      <c r="K35" s="43"/>
      <c r="L35" s="43"/>
      <c r="M35" s="43"/>
      <c r="N35" s="43"/>
      <c r="O35" s="43"/>
      <c r="P35" s="43"/>
      <c r="Q35" s="43"/>
      <c r="R35" s="43"/>
      <c r="S35" s="43"/>
      <c r="T35" s="43"/>
      <c r="U35" s="43"/>
      <c r="V35" s="43"/>
      <c r="W35" s="43"/>
      <c r="X35" s="43"/>
      <c r="Y35" s="43"/>
      <c r="Z35" s="43"/>
    </row>
    <row r="36">
      <c r="A36" s="45" t="s">
        <v>50</v>
      </c>
      <c r="B36" s="102" t="s">
        <v>248</v>
      </c>
      <c r="C36" s="98">
        <f t="shared" si="1"/>
        <v>45300</v>
      </c>
      <c r="D36" s="99">
        <v>45254.0</v>
      </c>
      <c r="E36" s="99">
        <v>45.0</v>
      </c>
      <c r="F36" s="99">
        <v>1.0</v>
      </c>
      <c r="G36" s="43"/>
      <c r="H36" s="43"/>
      <c r="I36" s="43"/>
      <c r="J36" s="43"/>
      <c r="K36" s="43"/>
      <c r="L36" s="43"/>
      <c r="M36" s="43"/>
      <c r="N36" s="43"/>
      <c r="O36" s="43"/>
      <c r="P36" s="43"/>
      <c r="Q36" s="43"/>
      <c r="R36" s="43"/>
      <c r="S36" s="43"/>
      <c r="T36" s="43"/>
      <c r="U36" s="43"/>
      <c r="V36" s="43"/>
      <c r="W36" s="43"/>
      <c r="X36" s="43"/>
      <c r="Y36" s="43"/>
      <c r="Z36" s="43"/>
    </row>
    <row r="37">
      <c r="A37" s="45" t="s">
        <v>52</v>
      </c>
      <c r="B37" s="102" t="s">
        <v>249</v>
      </c>
      <c r="C37" s="98">
        <f t="shared" si="1"/>
        <v>27608</v>
      </c>
      <c r="D37" s="99">
        <v>25411.0</v>
      </c>
      <c r="E37" s="99">
        <v>864.0</v>
      </c>
      <c r="F37" s="99">
        <v>1333.0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19261</v>
      </c>
      <c r="D38" s="99">
        <v>17728.0</v>
      </c>
      <c r="E38" s="99">
        <v>602.0</v>
      </c>
      <c r="F38" s="99">
        <v>931.0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22628037</v>
      </c>
      <c r="D40" s="103">
        <f t="shared" si="2"/>
        <v>19656028</v>
      </c>
      <c r="E40" s="103">
        <f t="shared" si="2"/>
        <v>1706025</v>
      </c>
      <c r="F40" s="103">
        <f t="shared" si="2"/>
        <v>1265984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07" t="str">
        <f>'READ HERE FIRST'!A5</f>
        <v>CIVID NATION - WHEN WE ALL VOTE</v>
      </c>
      <c r="B1" s="5"/>
      <c r="C1" s="2">
        <f>'Revenues 2024'!C1</f>
        <v>2024</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1075094.0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1.4341633E7</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1187004.0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342055.0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984391.0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931955.0</v>
      </c>
      <c r="E12" s="109">
        <f>D11-D12</f>
        <v>52436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58562.0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152374.0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17209158</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674118.0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126626.0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800744</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6544492.0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9863922.0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3"/>
      <c r="E36" s="127">
        <f>sum(E30:E35)</f>
        <v>16408414</v>
      </c>
      <c r="F36" s="43"/>
      <c r="G36" s="43"/>
      <c r="H36" s="43"/>
      <c r="I36" s="43"/>
      <c r="J36" s="43"/>
      <c r="K36" s="43"/>
      <c r="L36" s="43"/>
      <c r="M36" s="43"/>
      <c r="N36" s="43"/>
      <c r="O36" s="43"/>
      <c r="P36" s="43"/>
      <c r="Q36" s="43"/>
      <c r="R36" s="43"/>
      <c r="S36" s="43"/>
      <c r="T36" s="43"/>
      <c r="U36" s="43"/>
      <c r="V36" s="43"/>
      <c r="W36" s="43"/>
      <c r="X36" s="43"/>
      <c r="Y36" s="43"/>
      <c r="Z36" s="43"/>
    </row>
    <row r="37">
      <c r="A37" s="134"/>
      <c r="B37" s="135">
        <v>33.0</v>
      </c>
      <c r="C37" s="136" t="s">
        <v>180</v>
      </c>
      <c r="D37" s="137"/>
      <c r="E37" s="138">
        <f>E36+E28</f>
        <v>17209158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9" t="str">
        <f>'READ HERE FIRST'!A5</f>
        <v>CIVID NATION - WHEN WE ALL VOTE</v>
      </c>
      <c r="B1" s="2">
        <f>'Revenues 2024'!C1</f>
        <v>2024</v>
      </c>
      <c r="C1" s="177"/>
      <c r="D1" s="140"/>
      <c r="E1" s="141"/>
      <c r="F1" s="43"/>
      <c r="G1" s="43"/>
      <c r="H1" s="43"/>
      <c r="I1" s="43"/>
      <c r="J1" s="43"/>
      <c r="K1" s="43"/>
      <c r="L1" s="43"/>
      <c r="M1" s="43"/>
      <c r="N1" s="43"/>
      <c r="O1" s="43"/>
      <c r="P1" s="43"/>
      <c r="Q1" s="43"/>
      <c r="R1" s="43"/>
      <c r="S1" s="43"/>
      <c r="T1" s="43"/>
      <c r="U1" s="43"/>
      <c r="V1" s="43"/>
      <c r="W1" s="43"/>
      <c r="X1" s="43"/>
      <c r="Y1" s="43"/>
    </row>
    <row r="2">
      <c r="A2" s="142" t="s">
        <v>181</v>
      </c>
      <c r="B2" s="5"/>
      <c r="C2" s="143"/>
      <c r="D2" s="143"/>
      <c r="E2" s="144"/>
      <c r="F2" s="43"/>
      <c r="G2" s="43"/>
      <c r="H2" s="43"/>
      <c r="I2" s="43"/>
      <c r="J2" s="43"/>
      <c r="K2" s="43"/>
      <c r="L2" s="43"/>
      <c r="M2" s="43"/>
      <c r="N2" s="43"/>
      <c r="O2" s="43"/>
      <c r="P2" s="43"/>
      <c r="Q2" s="43"/>
      <c r="R2" s="43"/>
      <c r="S2" s="43"/>
      <c r="T2" s="43"/>
      <c r="U2" s="43"/>
      <c r="V2" s="43"/>
      <c r="W2" s="43"/>
      <c r="X2" s="43"/>
      <c r="Y2" s="43"/>
    </row>
    <row r="3">
      <c r="A3" s="140"/>
      <c r="B3" s="145" t="s">
        <v>182</v>
      </c>
      <c r="C3" s="146" t="s">
        <v>183</v>
      </c>
      <c r="D3" s="147">
        <f>'Expenses 2024'!C40</f>
        <v>22628037</v>
      </c>
      <c r="E3" s="148"/>
      <c r="F3" s="43"/>
      <c r="G3" s="43"/>
      <c r="H3" s="43"/>
      <c r="I3" s="43"/>
      <c r="J3" s="43"/>
      <c r="K3" s="43"/>
      <c r="L3" s="43"/>
      <c r="M3" s="43"/>
      <c r="N3" s="43"/>
      <c r="O3" s="43"/>
      <c r="P3" s="43"/>
      <c r="Q3" s="43"/>
      <c r="R3" s="43"/>
      <c r="S3" s="43"/>
      <c r="T3" s="43"/>
      <c r="U3" s="43"/>
      <c r="V3" s="43"/>
      <c r="W3" s="43"/>
      <c r="X3" s="43"/>
      <c r="Y3" s="43"/>
    </row>
    <row r="4">
      <c r="A4" s="140"/>
      <c r="B4" s="49"/>
      <c r="C4" s="146" t="s">
        <v>184</v>
      </c>
      <c r="D4" s="147">
        <f>'Expenses 2024'!C31</f>
        <v>235228</v>
      </c>
      <c r="E4" s="148"/>
      <c r="F4" s="43"/>
      <c r="G4" s="43"/>
      <c r="H4" s="43"/>
      <c r="I4" s="43"/>
      <c r="J4" s="43"/>
      <c r="K4" s="43"/>
      <c r="L4" s="43"/>
      <c r="M4" s="43"/>
      <c r="N4" s="43"/>
      <c r="O4" s="43"/>
      <c r="P4" s="43"/>
      <c r="Q4" s="43"/>
      <c r="R4" s="43"/>
      <c r="S4" s="43"/>
      <c r="T4" s="43"/>
      <c r="U4" s="43"/>
      <c r="V4" s="43"/>
      <c r="W4" s="43"/>
      <c r="X4" s="43"/>
      <c r="Y4" s="43"/>
    </row>
    <row r="5">
      <c r="A5" s="140"/>
      <c r="B5" s="49"/>
      <c r="C5" s="146" t="s">
        <v>185</v>
      </c>
      <c r="D5" s="147">
        <f>D3-D4</f>
        <v>22392809</v>
      </c>
      <c r="E5" s="148"/>
      <c r="F5" s="43"/>
      <c r="G5" s="43"/>
      <c r="H5" s="43"/>
      <c r="I5" s="43"/>
      <c r="J5" s="43"/>
      <c r="K5" s="43"/>
      <c r="L5" s="43"/>
      <c r="M5" s="43"/>
      <c r="N5" s="43"/>
      <c r="O5" s="43"/>
      <c r="P5" s="43"/>
      <c r="Q5" s="43"/>
      <c r="R5" s="43"/>
      <c r="S5" s="43"/>
      <c r="T5" s="43"/>
      <c r="U5" s="43"/>
      <c r="V5" s="43"/>
      <c r="W5" s="43"/>
      <c r="X5" s="43"/>
      <c r="Y5" s="43"/>
    </row>
    <row r="6">
      <c r="A6" s="140"/>
      <c r="B6" s="49"/>
      <c r="C6" s="146" t="s">
        <v>186</v>
      </c>
      <c r="D6" s="147">
        <f>D5/12</f>
        <v>1866067.417</v>
      </c>
      <c r="E6" s="148"/>
      <c r="F6" s="43"/>
      <c r="G6" s="43"/>
      <c r="H6" s="43"/>
      <c r="I6" s="43"/>
      <c r="J6" s="43"/>
      <c r="K6" s="43"/>
      <c r="L6" s="43"/>
      <c r="M6" s="43"/>
      <c r="N6" s="43"/>
      <c r="O6" s="43"/>
      <c r="P6" s="43"/>
      <c r="Q6" s="43"/>
      <c r="R6" s="43"/>
      <c r="S6" s="43"/>
      <c r="T6" s="43"/>
      <c r="U6" s="43"/>
      <c r="V6" s="43"/>
      <c r="W6" s="43"/>
      <c r="X6" s="43"/>
      <c r="Y6" s="43"/>
    </row>
    <row r="7">
      <c r="A7" s="140"/>
      <c r="B7" s="49"/>
      <c r="C7" s="146" t="s">
        <v>187</v>
      </c>
      <c r="D7" s="75">
        <f>'Balance Sheet 2024'!E2+'Balance Sheet 2024'!E3</f>
        <v>15416727</v>
      </c>
      <c r="E7" s="148"/>
      <c r="F7" s="43"/>
      <c r="G7" s="43"/>
      <c r="H7" s="43"/>
      <c r="I7" s="43"/>
      <c r="J7" s="43"/>
      <c r="K7" s="43"/>
      <c r="L7" s="43"/>
      <c r="M7" s="43"/>
      <c r="N7" s="43"/>
      <c r="O7" s="43"/>
      <c r="P7" s="43"/>
      <c r="Q7" s="43"/>
      <c r="R7" s="43"/>
      <c r="S7" s="43"/>
      <c r="T7" s="43"/>
      <c r="U7" s="43"/>
      <c r="V7" s="43"/>
      <c r="W7" s="43"/>
      <c r="X7" s="43"/>
      <c r="Y7" s="43"/>
    </row>
    <row r="8">
      <c r="A8" s="140"/>
      <c r="B8" s="49"/>
      <c r="C8" s="149" t="s">
        <v>181</v>
      </c>
      <c r="D8" s="150">
        <f>D7/D6</f>
        <v>8.261613092</v>
      </c>
      <c r="E8" s="151" t="s">
        <v>188</v>
      </c>
      <c r="F8" s="43"/>
      <c r="G8" s="43"/>
      <c r="H8" s="43"/>
      <c r="I8" s="43"/>
      <c r="J8" s="43"/>
      <c r="K8" s="43"/>
      <c r="L8" s="43"/>
      <c r="M8" s="43"/>
      <c r="N8" s="43"/>
      <c r="O8" s="43"/>
      <c r="P8" s="43"/>
      <c r="Q8" s="43"/>
      <c r="R8" s="43"/>
      <c r="S8" s="43"/>
      <c r="T8" s="43"/>
      <c r="U8" s="43"/>
      <c r="V8" s="43"/>
      <c r="W8" s="43"/>
      <c r="X8" s="43"/>
      <c r="Y8" s="43"/>
    </row>
    <row r="9">
      <c r="A9" s="140"/>
      <c r="B9" s="52"/>
      <c r="C9" s="149"/>
      <c r="D9" s="150"/>
      <c r="E9" s="151"/>
      <c r="F9" s="43"/>
      <c r="G9" s="43"/>
      <c r="H9" s="43"/>
      <c r="I9" s="43"/>
      <c r="J9" s="43"/>
      <c r="K9" s="43"/>
      <c r="L9" s="43"/>
      <c r="M9" s="43"/>
      <c r="N9" s="43"/>
      <c r="O9" s="43"/>
      <c r="P9" s="43"/>
      <c r="Q9" s="43"/>
      <c r="R9" s="43"/>
      <c r="S9" s="43"/>
      <c r="T9" s="43"/>
      <c r="U9" s="43"/>
      <c r="V9" s="43"/>
      <c r="W9" s="43"/>
      <c r="X9" s="43"/>
      <c r="Y9" s="43"/>
    </row>
    <row r="10">
      <c r="A10" s="142" t="s">
        <v>189</v>
      </c>
      <c r="B10" s="5"/>
      <c r="C10" s="152"/>
      <c r="D10" s="152"/>
      <c r="E10" s="153"/>
      <c r="F10" s="43"/>
      <c r="G10" s="43"/>
      <c r="H10" s="43"/>
      <c r="I10" s="43"/>
      <c r="J10" s="43"/>
      <c r="K10" s="43"/>
      <c r="L10" s="43"/>
      <c r="M10" s="43"/>
      <c r="N10" s="43"/>
      <c r="O10" s="43"/>
      <c r="P10" s="43"/>
      <c r="Q10" s="43"/>
      <c r="R10" s="43"/>
      <c r="S10" s="43"/>
      <c r="T10" s="43"/>
      <c r="U10" s="43"/>
      <c r="V10" s="43"/>
      <c r="W10" s="43"/>
      <c r="X10" s="43"/>
      <c r="Y10" s="43"/>
    </row>
    <row r="11">
      <c r="A11" s="140"/>
      <c r="B11" s="145" t="s">
        <v>190</v>
      </c>
      <c r="C11" s="146" t="s">
        <v>191</v>
      </c>
      <c r="D11" s="75">
        <f>'Balance Sheet 2024'!E30</f>
        <v>6544492</v>
      </c>
      <c r="E11" s="148"/>
      <c r="F11" s="43"/>
      <c r="G11" s="43"/>
      <c r="H11" s="43"/>
      <c r="I11" s="43"/>
      <c r="J11" s="43"/>
      <c r="K11" s="43"/>
      <c r="L11" s="43"/>
      <c r="M11" s="43"/>
      <c r="N11" s="43"/>
      <c r="O11" s="43"/>
      <c r="P11" s="43"/>
      <c r="Q11" s="43"/>
      <c r="R11" s="43"/>
      <c r="S11" s="43"/>
      <c r="T11" s="43"/>
      <c r="U11" s="43"/>
      <c r="V11" s="43"/>
      <c r="W11" s="43"/>
      <c r="X11" s="43"/>
      <c r="Y11" s="43"/>
    </row>
    <row r="12">
      <c r="A12" s="140"/>
      <c r="B12" s="49"/>
      <c r="C12" s="146" t="s">
        <v>192</v>
      </c>
      <c r="D12" s="75">
        <f>'Expenses 2024'!C40</f>
        <v>22628037</v>
      </c>
      <c r="E12" s="148"/>
      <c r="F12" s="43"/>
      <c r="G12" s="43"/>
      <c r="H12" s="43"/>
      <c r="I12" s="43"/>
      <c r="J12" s="43"/>
      <c r="K12" s="43"/>
      <c r="L12" s="43"/>
      <c r="M12" s="43"/>
      <c r="N12" s="43"/>
      <c r="O12" s="43"/>
      <c r="P12" s="43"/>
      <c r="Q12" s="43"/>
      <c r="R12" s="43"/>
      <c r="S12" s="43"/>
      <c r="T12" s="43"/>
      <c r="U12" s="43"/>
      <c r="V12" s="43"/>
      <c r="W12" s="43"/>
      <c r="X12" s="43"/>
      <c r="Y12" s="43"/>
    </row>
    <row r="13">
      <c r="A13" s="140"/>
      <c r="B13" s="49"/>
      <c r="C13" s="146" t="s">
        <v>193</v>
      </c>
      <c r="D13" s="147">
        <f>D12/12</f>
        <v>1885669.75</v>
      </c>
      <c r="E13" s="148"/>
      <c r="F13" s="43"/>
      <c r="G13" s="43"/>
      <c r="H13" s="43"/>
      <c r="I13" s="43"/>
      <c r="J13" s="43"/>
      <c r="K13" s="43"/>
      <c r="L13" s="43"/>
      <c r="M13" s="43"/>
      <c r="N13" s="43"/>
      <c r="O13" s="43"/>
      <c r="P13" s="43"/>
      <c r="Q13" s="43"/>
      <c r="R13" s="43"/>
      <c r="S13" s="43"/>
      <c r="T13" s="43"/>
      <c r="U13" s="43"/>
      <c r="V13" s="43"/>
      <c r="W13" s="43"/>
      <c r="X13" s="43"/>
      <c r="Y13" s="43"/>
    </row>
    <row r="14">
      <c r="A14" s="140"/>
      <c r="B14" s="49"/>
      <c r="C14" s="149" t="s">
        <v>189</v>
      </c>
      <c r="D14" s="150">
        <f>D11/D13</f>
        <v>3.470645907</v>
      </c>
      <c r="E14" s="151" t="s">
        <v>188</v>
      </c>
      <c r="F14" s="43"/>
      <c r="G14" s="43"/>
      <c r="H14" s="43"/>
      <c r="I14" s="43"/>
      <c r="J14" s="43"/>
      <c r="K14" s="43"/>
      <c r="L14" s="43"/>
      <c r="M14" s="43"/>
      <c r="N14" s="43"/>
      <c r="O14" s="43"/>
      <c r="P14" s="43"/>
      <c r="Q14" s="43"/>
      <c r="R14" s="43"/>
      <c r="S14" s="43"/>
      <c r="T14" s="43"/>
      <c r="U14" s="43"/>
      <c r="V14" s="43"/>
      <c r="W14" s="43"/>
      <c r="X14" s="43"/>
      <c r="Y14" s="43"/>
    </row>
    <row r="15">
      <c r="A15" s="140"/>
      <c r="B15" s="52"/>
      <c r="C15" s="113"/>
      <c r="D15" s="113"/>
      <c r="E15" s="148"/>
      <c r="F15" s="43"/>
      <c r="G15" s="43"/>
      <c r="H15" s="43"/>
      <c r="I15" s="43"/>
      <c r="J15" s="43"/>
      <c r="K15" s="43"/>
      <c r="L15" s="43"/>
      <c r="M15" s="43"/>
      <c r="N15" s="43"/>
      <c r="O15" s="43"/>
      <c r="P15" s="43"/>
      <c r="Q15" s="43"/>
      <c r="R15" s="43"/>
      <c r="S15" s="43"/>
      <c r="T15" s="43"/>
      <c r="U15" s="43"/>
      <c r="V15" s="43"/>
      <c r="W15" s="43"/>
      <c r="X15" s="43"/>
      <c r="Y15" s="43"/>
    </row>
    <row r="16">
      <c r="A16" s="142" t="s">
        <v>194</v>
      </c>
      <c r="B16" s="5"/>
      <c r="C16" s="152"/>
      <c r="D16" s="152"/>
      <c r="E16" s="153"/>
      <c r="F16" s="43"/>
      <c r="G16" s="43"/>
      <c r="H16" s="43"/>
      <c r="I16" s="43"/>
      <c r="J16" s="43"/>
      <c r="K16" s="43"/>
      <c r="L16" s="43"/>
      <c r="M16" s="43"/>
      <c r="N16" s="43"/>
      <c r="O16" s="43"/>
      <c r="P16" s="43"/>
      <c r="Q16" s="43"/>
      <c r="R16" s="43"/>
      <c r="S16" s="43"/>
      <c r="T16" s="43"/>
      <c r="U16" s="43"/>
      <c r="V16" s="43"/>
      <c r="W16" s="43"/>
      <c r="X16" s="43"/>
      <c r="Y16" s="43"/>
    </row>
    <row r="17">
      <c r="A17" s="140"/>
      <c r="B17" s="145" t="s">
        <v>195</v>
      </c>
      <c r="C17" s="146" t="s">
        <v>196</v>
      </c>
      <c r="D17" s="75">
        <f>sum('Balance Sheet 2024'!E13:E15)</f>
        <v>0</v>
      </c>
      <c r="E17" s="148"/>
      <c r="F17" s="43"/>
      <c r="G17" s="43"/>
      <c r="H17" s="43"/>
      <c r="I17" s="43"/>
      <c r="J17" s="43"/>
      <c r="K17" s="43"/>
      <c r="L17" s="43"/>
      <c r="M17" s="43"/>
      <c r="N17" s="43"/>
      <c r="O17" s="43"/>
      <c r="P17" s="43"/>
      <c r="Q17" s="43"/>
      <c r="R17" s="43"/>
      <c r="S17" s="43"/>
      <c r="T17" s="43"/>
      <c r="U17" s="43"/>
      <c r="V17" s="43"/>
      <c r="W17" s="43"/>
      <c r="X17" s="43"/>
      <c r="Y17" s="43"/>
    </row>
    <row r="18">
      <c r="A18" s="140"/>
      <c r="B18" s="49"/>
      <c r="C18" s="146" t="s">
        <v>192</v>
      </c>
      <c r="D18" s="75">
        <f>'Expenses 2024'!C40</f>
        <v>22628037</v>
      </c>
      <c r="E18" s="148"/>
      <c r="F18" s="43"/>
      <c r="G18" s="43"/>
      <c r="H18" s="43"/>
      <c r="I18" s="43"/>
      <c r="J18" s="43"/>
      <c r="K18" s="43"/>
      <c r="L18" s="43"/>
      <c r="M18" s="43"/>
      <c r="N18" s="43"/>
      <c r="O18" s="43"/>
      <c r="P18" s="43"/>
      <c r="Q18" s="43"/>
      <c r="R18" s="43"/>
      <c r="S18" s="43"/>
      <c r="T18" s="43"/>
      <c r="U18" s="43"/>
      <c r="V18" s="43"/>
      <c r="W18" s="43"/>
      <c r="X18" s="43"/>
      <c r="Y18" s="43"/>
    </row>
    <row r="19">
      <c r="A19" s="140"/>
      <c r="B19" s="49"/>
      <c r="C19" s="146" t="s">
        <v>193</v>
      </c>
      <c r="D19" s="147">
        <f>D18/12</f>
        <v>1885669.75</v>
      </c>
      <c r="E19" s="148"/>
      <c r="F19" s="43"/>
      <c r="G19" s="43"/>
      <c r="H19" s="43"/>
      <c r="I19" s="43"/>
      <c r="J19" s="43"/>
      <c r="K19" s="43"/>
      <c r="L19" s="43"/>
      <c r="M19" s="43"/>
      <c r="N19" s="43"/>
      <c r="O19" s="43"/>
      <c r="P19" s="43"/>
      <c r="Q19" s="43"/>
      <c r="R19" s="43"/>
      <c r="S19" s="43"/>
      <c r="T19" s="43"/>
      <c r="U19" s="43"/>
      <c r="V19" s="43"/>
      <c r="W19" s="43"/>
      <c r="X19" s="43"/>
      <c r="Y19" s="43"/>
    </row>
    <row r="20">
      <c r="A20" s="140"/>
      <c r="B20" s="49"/>
      <c r="C20" s="149" t="s">
        <v>197</v>
      </c>
      <c r="D20" s="150">
        <f>D17/D19</f>
        <v>0</v>
      </c>
      <c r="E20" s="151" t="s">
        <v>188</v>
      </c>
      <c r="F20" s="43"/>
      <c r="G20" s="43"/>
      <c r="H20" s="43"/>
      <c r="I20" s="43"/>
      <c r="J20" s="43"/>
      <c r="K20" s="43"/>
      <c r="L20" s="43"/>
      <c r="M20" s="43"/>
      <c r="N20" s="43"/>
      <c r="O20" s="43"/>
      <c r="P20" s="43"/>
      <c r="Q20" s="43"/>
      <c r="R20" s="43"/>
      <c r="S20" s="43"/>
      <c r="T20" s="43"/>
      <c r="U20" s="43"/>
      <c r="V20" s="43"/>
      <c r="W20" s="43"/>
      <c r="X20" s="43"/>
      <c r="Y20" s="43"/>
    </row>
    <row r="21">
      <c r="A21" s="140"/>
      <c r="B21" s="49"/>
      <c r="C21" s="155" t="s">
        <v>198</v>
      </c>
      <c r="D21" s="156">
        <f>D20+D8</f>
        <v>8.261613092</v>
      </c>
      <c r="E21" s="157" t="s">
        <v>188</v>
      </c>
      <c r="F21" s="43"/>
      <c r="G21" s="43"/>
      <c r="H21" s="43"/>
      <c r="I21" s="43"/>
      <c r="J21" s="43"/>
      <c r="K21" s="43"/>
      <c r="L21" s="43"/>
      <c r="M21" s="43"/>
      <c r="N21" s="43"/>
      <c r="O21" s="43"/>
      <c r="P21" s="43"/>
      <c r="Q21" s="43"/>
      <c r="R21" s="43"/>
      <c r="S21" s="43"/>
      <c r="T21" s="43"/>
      <c r="U21" s="43"/>
      <c r="V21" s="43"/>
      <c r="W21" s="43"/>
      <c r="X21" s="43"/>
      <c r="Y21" s="43"/>
    </row>
    <row r="22">
      <c r="A22" s="140"/>
      <c r="B22" s="52"/>
      <c r="C22" s="149"/>
      <c r="D22" s="158"/>
      <c r="E22" s="151"/>
      <c r="F22" s="43"/>
      <c r="G22" s="43"/>
      <c r="H22" s="43"/>
      <c r="I22" s="43"/>
      <c r="J22" s="43"/>
      <c r="K22" s="43"/>
      <c r="L22" s="43"/>
      <c r="M22" s="43"/>
      <c r="N22" s="43"/>
      <c r="O22" s="43"/>
      <c r="P22" s="43"/>
      <c r="Q22" s="43"/>
      <c r="R22" s="43"/>
      <c r="S22" s="43"/>
      <c r="T22" s="43"/>
      <c r="U22" s="43"/>
      <c r="V22" s="43"/>
      <c r="W22" s="43"/>
      <c r="X22" s="43"/>
      <c r="Y22" s="43"/>
    </row>
    <row r="23">
      <c r="A23" s="142" t="s">
        <v>199</v>
      </c>
      <c r="B23" s="5"/>
      <c r="C23" s="159"/>
      <c r="D23" s="114"/>
      <c r="E23" s="160"/>
      <c r="F23" s="58"/>
      <c r="G23" s="58"/>
      <c r="H23" s="58"/>
      <c r="I23" s="58"/>
      <c r="J23" s="58"/>
      <c r="K23" s="58"/>
      <c r="L23" s="58"/>
      <c r="M23" s="58"/>
      <c r="N23" s="58"/>
      <c r="O23" s="58"/>
      <c r="P23" s="58"/>
      <c r="Q23" s="58"/>
      <c r="R23" s="58"/>
      <c r="S23" s="58"/>
      <c r="T23" s="58"/>
      <c r="U23" s="58"/>
      <c r="V23" s="58"/>
      <c r="W23" s="58"/>
      <c r="X23" s="58"/>
      <c r="Y23" s="58"/>
    </row>
    <row r="24">
      <c r="A24" s="140"/>
      <c r="B24" s="145" t="s">
        <v>200</v>
      </c>
      <c r="C24" s="161"/>
      <c r="D24" s="162">
        <f>max('Revenues 2024'!E2:E7,'Revenues 2024'!F10:F15)</f>
        <v>27776737</v>
      </c>
      <c r="E24" s="163" t="s">
        <v>201</v>
      </c>
      <c r="F24" s="43"/>
      <c r="G24" s="43"/>
      <c r="H24" s="43"/>
      <c r="I24" s="43"/>
      <c r="J24" s="43"/>
      <c r="K24" s="43"/>
      <c r="L24" s="43"/>
      <c r="M24" s="43"/>
      <c r="N24" s="43"/>
      <c r="O24" s="43"/>
      <c r="P24" s="43"/>
      <c r="Q24" s="43"/>
      <c r="R24" s="43"/>
      <c r="S24" s="43"/>
      <c r="T24" s="43"/>
      <c r="U24" s="43"/>
      <c r="V24" s="43"/>
      <c r="W24" s="43"/>
      <c r="X24" s="43"/>
      <c r="Y24" s="43"/>
    </row>
    <row r="25">
      <c r="A25" s="140"/>
      <c r="B25" s="49"/>
      <c r="C25" s="146" t="s">
        <v>202</v>
      </c>
      <c r="D25" s="147">
        <f>'Revenues 2024'!F44</f>
        <v>28422257</v>
      </c>
      <c r="E25" s="148"/>
      <c r="F25" s="43"/>
      <c r="G25" s="43"/>
      <c r="H25" s="43"/>
      <c r="I25" s="43"/>
      <c r="J25" s="43"/>
      <c r="K25" s="43"/>
      <c r="L25" s="43"/>
      <c r="M25" s="43"/>
      <c r="N25" s="43"/>
      <c r="O25" s="43"/>
      <c r="P25" s="43"/>
      <c r="Q25" s="43"/>
      <c r="R25" s="43"/>
      <c r="S25" s="43"/>
      <c r="T25" s="43"/>
      <c r="U25" s="43"/>
      <c r="V25" s="43"/>
      <c r="W25" s="43"/>
      <c r="X25" s="43"/>
      <c r="Y25" s="43"/>
    </row>
    <row r="26">
      <c r="A26" s="140"/>
      <c r="B26" s="49"/>
      <c r="C26" s="149" t="s">
        <v>199</v>
      </c>
      <c r="D26" s="164">
        <f>D24/D25</f>
        <v>0.9772882217</v>
      </c>
      <c r="E26" s="151" t="s">
        <v>203</v>
      </c>
      <c r="F26" s="43"/>
      <c r="G26" s="43"/>
      <c r="H26" s="43"/>
      <c r="I26" s="43"/>
      <c r="J26" s="43"/>
      <c r="K26" s="43"/>
      <c r="L26" s="43"/>
      <c r="M26" s="43"/>
      <c r="N26" s="43"/>
      <c r="O26" s="43"/>
      <c r="P26" s="43"/>
      <c r="Q26" s="43"/>
      <c r="R26" s="43"/>
      <c r="S26" s="43"/>
      <c r="T26" s="43"/>
      <c r="U26" s="43"/>
      <c r="V26" s="43"/>
      <c r="W26" s="43"/>
      <c r="X26" s="43"/>
      <c r="Y26" s="43"/>
    </row>
    <row r="27">
      <c r="A27" s="140"/>
      <c r="B27" s="52"/>
      <c r="C27" s="113"/>
      <c r="D27" s="113"/>
      <c r="E27" s="148"/>
      <c r="F27" s="43"/>
      <c r="G27" s="43"/>
      <c r="H27" s="43"/>
      <c r="I27" s="43"/>
      <c r="J27" s="43"/>
      <c r="K27" s="43"/>
      <c r="L27" s="43"/>
      <c r="M27" s="43"/>
      <c r="N27" s="43"/>
      <c r="O27" s="43"/>
      <c r="P27" s="43"/>
      <c r="Q27" s="43"/>
      <c r="R27" s="43"/>
      <c r="S27" s="43"/>
      <c r="T27" s="43"/>
      <c r="U27" s="43"/>
      <c r="V27" s="43"/>
      <c r="W27" s="43"/>
      <c r="X27" s="43"/>
      <c r="Y27" s="43"/>
    </row>
    <row r="28">
      <c r="A28" s="142" t="s">
        <v>204</v>
      </c>
      <c r="B28" s="5"/>
      <c r="C28" s="159"/>
      <c r="D28" s="114"/>
      <c r="E28" s="160"/>
      <c r="F28" s="58"/>
      <c r="G28" s="58"/>
      <c r="H28" s="58"/>
      <c r="I28" s="58"/>
      <c r="J28" s="58"/>
      <c r="K28" s="58"/>
      <c r="L28" s="58"/>
      <c r="M28" s="58"/>
      <c r="N28" s="58"/>
      <c r="O28" s="58"/>
      <c r="P28" s="58"/>
      <c r="Q28" s="58"/>
      <c r="R28" s="58"/>
      <c r="S28" s="58"/>
      <c r="T28" s="58"/>
      <c r="U28" s="58"/>
      <c r="V28" s="58"/>
      <c r="W28" s="58"/>
      <c r="X28" s="58"/>
      <c r="Y28" s="58"/>
    </row>
    <row r="29">
      <c r="A29" s="140"/>
      <c r="B29" s="145" t="s">
        <v>205</v>
      </c>
      <c r="C29" s="146" t="s">
        <v>206</v>
      </c>
      <c r="D29" s="75">
        <f>SUM('Expenses 2024'!C7:C9)</f>
        <v>9193831</v>
      </c>
      <c r="E29" s="148"/>
      <c r="F29" s="43"/>
      <c r="G29" s="43"/>
      <c r="H29" s="43"/>
      <c r="I29" s="43"/>
      <c r="J29" s="43"/>
      <c r="K29" s="43"/>
      <c r="L29" s="43"/>
      <c r="M29" s="43"/>
      <c r="N29" s="43"/>
      <c r="O29" s="43"/>
      <c r="P29" s="43"/>
      <c r="Q29" s="43"/>
      <c r="R29" s="43"/>
      <c r="S29" s="43"/>
      <c r="T29" s="43"/>
      <c r="U29" s="43"/>
      <c r="V29" s="43"/>
      <c r="W29" s="43"/>
      <c r="X29" s="43"/>
      <c r="Y29" s="43"/>
    </row>
    <row r="30">
      <c r="A30" s="140"/>
      <c r="B30" s="49"/>
      <c r="C30" s="146" t="s">
        <v>207</v>
      </c>
      <c r="D30" s="75">
        <f>SUM('Expenses 2024'!C10:C12)</f>
        <v>1850148</v>
      </c>
      <c r="E30" s="148"/>
      <c r="F30" s="43"/>
      <c r="G30" s="43"/>
      <c r="H30" s="43"/>
      <c r="I30" s="43"/>
      <c r="J30" s="43"/>
      <c r="K30" s="43"/>
      <c r="L30" s="43"/>
      <c r="M30" s="43"/>
      <c r="N30" s="43"/>
      <c r="O30" s="43"/>
      <c r="P30" s="43"/>
      <c r="Q30" s="43"/>
      <c r="R30" s="43"/>
      <c r="S30" s="43"/>
      <c r="T30" s="43"/>
      <c r="U30" s="43"/>
      <c r="V30" s="43"/>
      <c r="W30" s="43"/>
      <c r="X30" s="43"/>
      <c r="Y30" s="43"/>
    </row>
    <row r="31">
      <c r="A31" s="140"/>
      <c r="B31" s="49"/>
      <c r="C31" s="146" t="s">
        <v>208</v>
      </c>
      <c r="D31" s="75">
        <f>sum(D29:D30)</f>
        <v>11043979</v>
      </c>
      <c r="E31" s="148"/>
      <c r="F31" s="43"/>
      <c r="G31" s="43"/>
      <c r="H31" s="43"/>
      <c r="I31" s="43"/>
      <c r="J31" s="43"/>
      <c r="K31" s="43"/>
      <c r="L31" s="43"/>
      <c r="M31" s="43"/>
      <c r="N31" s="43"/>
      <c r="O31" s="43"/>
      <c r="P31" s="43"/>
      <c r="Q31" s="43"/>
      <c r="R31" s="43"/>
      <c r="S31" s="43"/>
      <c r="T31" s="43"/>
      <c r="U31" s="43"/>
      <c r="V31" s="43"/>
      <c r="W31" s="43"/>
      <c r="X31" s="43"/>
      <c r="Y31" s="43"/>
    </row>
    <row r="32">
      <c r="A32" s="140"/>
      <c r="B32" s="49"/>
      <c r="C32" s="146" t="s">
        <v>183</v>
      </c>
      <c r="D32" s="75">
        <f>'Expenses 2024'!C40</f>
        <v>22628037</v>
      </c>
      <c r="E32" s="148"/>
      <c r="F32" s="43"/>
      <c r="G32" s="43"/>
      <c r="H32" s="43"/>
      <c r="I32" s="43"/>
      <c r="J32" s="43"/>
      <c r="K32" s="43"/>
      <c r="L32" s="43"/>
      <c r="M32" s="43"/>
      <c r="N32" s="43"/>
      <c r="O32" s="43"/>
      <c r="P32" s="43"/>
      <c r="Q32" s="43"/>
      <c r="R32" s="43"/>
      <c r="S32" s="43"/>
      <c r="T32" s="43"/>
      <c r="U32" s="43"/>
      <c r="V32" s="43"/>
      <c r="W32" s="43"/>
      <c r="X32" s="43"/>
      <c r="Y32" s="43"/>
    </row>
    <row r="33">
      <c r="A33" s="140"/>
      <c r="B33" s="49"/>
      <c r="C33" s="149" t="s">
        <v>209</v>
      </c>
      <c r="D33" s="164">
        <f>D31/D32</f>
        <v>0.4880661544</v>
      </c>
      <c r="E33" s="151" t="s">
        <v>210</v>
      </c>
      <c r="F33" s="43"/>
      <c r="G33" s="43"/>
      <c r="H33" s="43"/>
      <c r="I33" s="43"/>
      <c r="J33" s="43"/>
      <c r="K33" s="43"/>
      <c r="L33" s="43"/>
      <c r="M33" s="43"/>
      <c r="N33" s="43"/>
      <c r="O33" s="43"/>
      <c r="P33" s="43"/>
      <c r="Q33" s="43"/>
      <c r="R33" s="43"/>
      <c r="S33" s="43"/>
      <c r="T33" s="43"/>
      <c r="U33" s="43"/>
      <c r="V33" s="43"/>
      <c r="W33" s="43"/>
      <c r="X33" s="43"/>
      <c r="Y33" s="43"/>
    </row>
    <row r="34">
      <c r="A34" s="140"/>
      <c r="B34" s="52"/>
      <c r="C34" s="149"/>
      <c r="D34" s="164"/>
      <c r="E34" s="151"/>
      <c r="F34" s="43"/>
      <c r="G34" s="43"/>
      <c r="H34" s="43"/>
      <c r="I34" s="43"/>
      <c r="J34" s="43"/>
      <c r="K34" s="43"/>
      <c r="L34" s="43"/>
      <c r="M34" s="43"/>
      <c r="N34" s="43"/>
      <c r="O34" s="43"/>
      <c r="P34" s="43"/>
      <c r="Q34" s="43"/>
      <c r="R34" s="43"/>
      <c r="S34" s="43"/>
      <c r="T34" s="43"/>
      <c r="U34" s="43"/>
      <c r="V34" s="43"/>
      <c r="W34" s="43"/>
      <c r="X34" s="43"/>
      <c r="Y34" s="43"/>
    </row>
    <row r="35">
      <c r="A35" s="142" t="s">
        <v>211</v>
      </c>
      <c r="B35" s="5"/>
      <c r="C35" s="159"/>
      <c r="D35" s="114"/>
      <c r="E35" s="160"/>
      <c r="F35" s="58"/>
      <c r="G35" s="58"/>
      <c r="H35" s="58"/>
      <c r="I35" s="58"/>
      <c r="J35" s="58"/>
      <c r="K35" s="58"/>
      <c r="L35" s="58"/>
      <c r="M35" s="58"/>
      <c r="N35" s="58"/>
      <c r="O35" s="58"/>
      <c r="P35" s="58"/>
      <c r="Q35" s="58"/>
      <c r="R35" s="58"/>
      <c r="S35" s="58"/>
      <c r="T35" s="58"/>
      <c r="U35" s="58"/>
      <c r="V35" s="58"/>
      <c r="W35" s="58"/>
      <c r="X35" s="58"/>
      <c r="Y35" s="58"/>
    </row>
    <row r="36">
      <c r="A36" s="140"/>
      <c r="B36" s="165" t="s">
        <v>212</v>
      </c>
      <c r="C36" s="146" t="s">
        <v>213</v>
      </c>
      <c r="D36" s="75">
        <f>SUM('Expenses 2024'!C10:C11)</f>
        <v>1086006</v>
      </c>
      <c r="E36" s="148"/>
      <c r="F36" s="43"/>
      <c r="G36" s="43"/>
      <c r="H36" s="43"/>
      <c r="I36" s="43"/>
      <c r="J36" s="43"/>
      <c r="K36" s="43"/>
      <c r="L36" s="43"/>
      <c r="M36" s="43"/>
      <c r="N36" s="43"/>
      <c r="O36" s="43"/>
      <c r="P36" s="43"/>
      <c r="Q36" s="43"/>
      <c r="R36" s="43"/>
      <c r="S36" s="43"/>
      <c r="T36" s="43"/>
      <c r="U36" s="43"/>
      <c r="V36" s="43"/>
      <c r="W36" s="43"/>
      <c r="X36" s="43"/>
      <c r="Y36" s="43"/>
    </row>
    <row r="37">
      <c r="A37" s="140"/>
      <c r="B37" s="49"/>
      <c r="C37" s="146" t="s">
        <v>206</v>
      </c>
      <c r="D37" s="75">
        <f>SUM('Expenses 2024'!C7:C9)</f>
        <v>9193831</v>
      </c>
      <c r="E37" s="148"/>
      <c r="F37" s="43"/>
      <c r="G37" s="43"/>
      <c r="H37" s="43"/>
      <c r="I37" s="43"/>
      <c r="J37" s="43"/>
      <c r="K37" s="43"/>
      <c r="L37" s="43"/>
      <c r="M37" s="43"/>
      <c r="N37" s="43"/>
      <c r="O37" s="43"/>
      <c r="P37" s="43"/>
      <c r="Q37" s="43"/>
      <c r="R37" s="43"/>
      <c r="S37" s="43"/>
      <c r="T37" s="43"/>
      <c r="U37" s="43"/>
      <c r="V37" s="43"/>
      <c r="W37" s="43"/>
      <c r="X37" s="43"/>
      <c r="Y37" s="43"/>
    </row>
    <row r="38">
      <c r="A38" s="140"/>
      <c r="B38" s="49"/>
      <c r="C38" s="149" t="s">
        <v>211</v>
      </c>
      <c r="D38" s="164">
        <f>D36/D37</f>
        <v>0.1181233373</v>
      </c>
      <c r="E38" s="151" t="s">
        <v>214</v>
      </c>
      <c r="F38" s="43"/>
      <c r="G38" s="43"/>
      <c r="H38" s="43"/>
      <c r="I38" s="43"/>
      <c r="J38" s="43"/>
      <c r="K38" s="43"/>
      <c r="L38" s="43"/>
      <c r="M38" s="43"/>
      <c r="N38" s="43"/>
      <c r="O38" s="43"/>
      <c r="P38" s="43"/>
      <c r="Q38" s="43"/>
      <c r="R38" s="43"/>
      <c r="S38" s="43"/>
      <c r="T38" s="43"/>
      <c r="U38" s="43"/>
      <c r="V38" s="43"/>
      <c r="W38" s="43"/>
      <c r="X38" s="43"/>
      <c r="Y38" s="43"/>
    </row>
    <row r="39">
      <c r="A39" s="140"/>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2" t="s">
        <v>215</v>
      </c>
      <c r="B40" s="5"/>
      <c r="C40" s="114"/>
      <c r="D40" s="114"/>
      <c r="E40" s="160"/>
      <c r="F40" s="58"/>
      <c r="G40" s="58"/>
      <c r="H40" s="58"/>
      <c r="I40" s="58"/>
      <c r="J40" s="58"/>
      <c r="K40" s="58"/>
      <c r="L40" s="58"/>
      <c r="M40" s="58"/>
      <c r="N40" s="58"/>
      <c r="O40" s="58"/>
      <c r="P40" s="58"/>
      <c r="Q40" s="58"/>
      <c r="R40" s="58"/>
      <c r="S40" s="58"/>
      <c r="T40" s="58"/>
      <c r="U40" s="58"/>
      <c r="V40" s="58"/>
      <c r="W40" s="58"/>
      <c r="X40" s="58"/>
      <c r="Y40" s="58"/>
    </row>
    <row r="41">
      <c r="A41" s="140"/>
      <c r="B41" s="145" t="s">
        <v>216</v>
      </c>
      <c r="C41" s="149" t="s">
        <v>250</v>
      </c>
      <c r="D41" s="75">
        <f>'Expenses 2024'!D40</f>
        <v>19656028</v>
      </c>
      <c r="E41" s="166">
        <f t="shared" ref="E41:E44" si="1">D41/$D$44</f>
        <v>0.8686581165</v>
      </c>
      <c r="F41" s="43"/>
      <c r="G41" s="43"/>
      <c r="H41" s="43"/>
      <c r="I41" s="43"/>
      <c r="J41" s="43"/>
      <c r="K41" s="43"/>
      <c r="L41" s="43"/>
      <c r="M41" s="43"/>
      <c r="N41" s="43"/>
      <c r="O41" s="43"/>
      <c r="P41" s="43"/>
      <c r="Q41" s="43"/>
      <c r="R41" s="43"/>
      <c r="S41" s="43"/>
      <c r="T41" s="43"/>
      <c r="U41" s="43"/>
      <c r="V41" s="43"/>
      <c r="W41" s="43"/>
      <c r="X41" s="43"/>
      <c r="Y41" s="43"/>
    </row>
    <row r="42">
      <c r="A42" s="140"/>
      <c r="B42" s="49"/>
      <c r="C42" s="149" t="s">
        <v>218</v>
      </c>
      <c r="D42" s="147">
        <f>'Expenses 2024'!E40</f>
        <v>1706025</v>
      </c>
      <c r="E42" s="166">
        <f t="shared" si="1"/>
        <v>0.07539429956</v>
      </c>
      <c r="F42" s="43"/>
      <c r="G42" s="43"/>
      <c r="H42" s="43"/>
      <c r="I42" s="43"/>
      <c r="J42" s="43"/>
      <c r="K42" s="43"/>
      <c r="L42" s="43"/>
      <c r="M42" s="43"/>
      <c r="N42" s="43"/>
      <c r="O42" s="43"/>
      <c r="P42" s="43"/>
      <c r="Q42" s="43"/>
      <c r="R42" s="43"/>
      <c r="S42" s="43"/>
      <c r="T42" s="43"/>
      <c r="U42" s="43"/>
      <c r="V42" s="43"/>
      <c r="W42" s="43"/>
      <c r="X42" s="43"/>
      <c r="Y42" s="43"/>
    </row>
    <row r="43">
      <c r="A43" s="140"/>
      <c r="B43" s="49"/>
      <c r="C43" s="149" t="s">
        <v>219</v>
      </c>
      <c r="D43" s="147">
        <f>'Expenses 2024'!F40</f>
        <v>1265984</v>
      </c>
      <c r="E43" s="166">
        <f t="shared" si="1"/>
        <v>0.05594758396</v>
      </c>
      <c r="F43" s="43"/>
      <c r="G43" s="43"/>
      <c r="H43" s="43"/>
      <c r="I43" s="43"/>
      <c r="J43" s="43"/>
      <c r="K43" s="43"/>
      <c r="L43" s="43"/>
      <c r="M43" s="43"/>
      <c r="N43" s="43"/>
      <c r="O43" s="43"/>
      <c r="P43" s="43"/>
      <c r="Q43" s="43"/>
      <c r="R43" s="43"/>
      <c r="S43" s="43"/>
      <c r="T43" s="43"/>
      <c r="U43" s="43"/>
      <c r="V43" s="43"/>
      <c r="W43" s="43"/>
      <c r="X43" s="43"/>
      <c r="Y43" s="43"/>
    </row>
    <row r="44">
      <c r="A44" s="140"/>
      <c r="B44" s="49"/>
      <c r="C44" s="146" t="s">
        <v>183</v>
      </c>
      <c r="D44" s="147">
        <f>sum(D41:D43)</f>
        <v>22628037</v>
      </c>
      <c r="E44" s="166">
        <f t="shared" si="1"/>
        <v>1</v>
      </c>
      <c r="F44" s="43"/>
      <c r="G44" s="43"/>
      <c r="H44" s="43"/>
      <c r="I44" s="43"/>
      <c r="J44" s="43"/>
      <c r="K44" s="43"/>
      <c r="L44" s="43"/>
      <c r="M44" s="43"/>
      <c r="N44" s="43"/>
      <c r="O44" s="43"/>
      <c r="P44" s="43"/>
      <c r="Q44" s="43"/>
      <c r="R44" s="43"/>
      <c r="S44" s="43"/>
      <c r="T44" s="43"/>
      <c r="U44" s="43"/>
      <c r="V44" s="43"/>
      <c r="W44" s="43"/>
      <c r="X44" s="43"/>
      <c r="Y44" s="43"/>
    </row>
    <row r="45">
      <c r="A45" s="140"/>
      <c r="B45" s="52"/>
      <c r="C45" s="113"/>
      <c r="D45" s="113"/>
      <c r="E45" s="148"/>
      <c r="F45" s="43"/>
      <c r="G45" s="43"/>
      <c r="H45" s="43"/>
      <c r="I45" s="43"/>
      <c r="J45" s="43"/>
      <c r="K45" s="43"/>
      <c r="L45" s="43"/>
      <c r="M45" s="43"/>
      <c r="N45" s="43"/>
      <c r="O45" s="43"/>
      <c r="P45" s="43"/>
      <c r="Q45" s="43"/>
      <c r="R45" s="43"/>
      <c r="S45" s="43"/>
      <c r="T45" s="43"/>
      <c r="U45" s="43"/>
      <c r="V45" s="43"/>
      <c r="W45" s="43"/>
      <c r="X45" s="43"/>
      <c r="Y45" s="43"/>
    </row>
    <row r="46">
      <c r="A46" s="142" t="s">
        <v>220</v>
      </c>
      <c r="B46" s="5"/>
      <c r="C46" s="159"/>
      <c r="D46" s="114"/>
      <c r="E46" s="160"/>
      <c r="F46" s="58"/>
      <c r="G46" s="58"/>
      <c r="H46" s="58"/>
      <c r="I46" s="58"/>
      <c r="J46" s="58"/>
      <c r="K46" s="58"/>
      <c r="L46" s="58"/>
      <c r="M46" s="58"/>
      <c r="N46" s="58"/>
      <c r="O46" s="58"/>
      <c r="P46" s="58"/>
      <c r="Q46" s="58"/>
      <c r="R46" s="58"/>
      <c r="S46" s="58"/>
      <c r="T46" s="58"/>
      <c r="U46" s="58"/>
      <c r="V46" s="58"/>
      <c r="W46" s="58"/>
      <c r="X46" s="58"/>
      <c r="Y46" s="58"/>
    </row>
    <row r="47">
      <c r="A47" s="140"/>
      <c r="B47" s="145" t="s">
        <v>221</v>
      </c>
      <c r="C47" s="146" t="s">
        <v>222</v>
      </c>
      <c r="D47" s="147">
        <f>'Revenues 2024'!F9</f>
        <v>28166347</v>
      </c>
      <c r="E47" s="148"/>
      <c r="F47" s="43"/>
      <c r="G47" s="43"/>
      <c r="H47" s="43"/>
      <c r="I47" s="43"/>
      <c r="J47" s="43"/>
      <c r="K47" s="43"/>
      <c r="L47" s="43"/>
      <c r="M47" s="43"/>
      <c r="N47" s="43"/>
      <c r="O47" s="43"/>
      <c r="P47" s="43"/>
      <c r="Q47" s="43"/>
      <c r="R47" s="43"/>
      <c r="S47" s="43"/>
      <c r="T47" s="43"/>
      <c r="U47" s="43"/>
      <c r="V47" s="43"/>
      <c r="W47" s="43"/>
      <c r="X47" s="43"/>
      <c r="Y47" s="43"/>
    </row>
    <row r="48">
      <c r="A48" s="140"/>
      <c r="B48" s="49"/>
      <c r="C48" s="146" t="s">
        <v>223</v>
      </c>
      <c r="D48" s="147">
        <f>'Expenses 2024'!F40</f>
        <v>1265984</v>
      </c>
      <c r="E48" s="148"/>
      <c r="F48" s="43"/>
      <c r="G48" s="43"/>
      <c r="H48" s="43"/>
      <c r="I48" s="43"/>
      <c r="J48" s="43"/>
      <c r="K48" s="43"/>
      <c r="L48" s="43"/>
      <c r="M48" s="43"/>
      <c r="N48" s="43"/>
      <c r="O48" s="43"/>
      <c r="P48" s="43"/>
      <c r="Q48" s="43"/>
      <c r="R48" s="43"/>
      <c r="S48" s="43"/>
      <c r="T48" s="43"/>
      <c r="U48" s="43"/>
      <c r="V48" s="43"/>
      <c r="W48" s="43"/>
      <c r="X48" s="43"/>
      <c r="Y48" s="43"/>
    </row>
    <row r="49">
      <c r="A49" s="140"/>
      <c r="B49" s="49"/>
      <c r="C49" s="149" t="s">
        <v>224</v>
      </c>
      <c r="D49" s="167">
        <f>if(D48=0, "$0",D47/D48)</f>
        <v>22.24858055</v>
      </c>
      <c r="E49" s="151" t="s">
        <v>225</v>
      </c>
      <c r="F49" s="43"/>
      <c r="G49" s="43"/>
      <c r="H49" s="43"/>
      <c r="I49" s="43"/>
      <c r="J49" s="43"/>
      <c r="K49" s="43"/>
      <c r="L49" s="43"/>
      <c r="M49" s="43"/>
      <c r="N49" s="43"/>
      <c r="O49" s="43"/>
      <c r="P49" s="43"/>
      <c r="Q49" s="43"/>
      <c r="R49" s="43"/>
      <c r="S49" s="43"/>
      <c r="T49" s="43"/>
      <c r="U49" s="43"/>
      <c r="V49" s="43"/>
      <c r="W49" s="43"/>
      <c r="X49" s="43"/>
      <c r="Y49" s="43"/>
    </row>
    <row r="50">
      <c r="A50" s="140"/>
      <c r="B50" s="52"/>
      <c r="C50" s="113"/>
      <c r="D50" s="113"/>
      <c r="E50" s="148"/>
      <c r="F50" s="43"/>
      <c r="G50" s="43"/>
      <c r="H50" s="43"/>
      <c r="I50" s="43"/>
      <c r="J50" s="43"/>
      <c r="K50" s="43"/>
      <c r="L50" s="43"/>
      <c r="M50" s="43"/>
      <c r="N50" s="43"/>
      <c r="O50" s="43"/>
      <c r="P50" s="43"/>
      <c r="Q50" s="43"/>
      <c r="R50" s="43"/>
      <c r="S50" s="43"/>
      <c r="T50" s="43"/>
      <c r="U50" s="43"/>
      <c r="V50" s="43"/>
      <c r="W50" s="43"/>
      <c r="X50" s="43"/>
      <c r="Y50" s="43"/>
    </row>
    <row r="51">
      <c r="A51" s="168" t="s">
        <v>226</v>
      </c>
      <c r="B51" s="5"/>
      <c r="C51" s="159"/>
      <c r="D51" s="114"/>
      <c r="E51" s="160"/>
      <c r="F51" s="58"/>
      <c r="G51" s="58"/>
      <c r="H51" s="58"/>
      <c r="I51" s="58"/>
      <c r="J51" s="58"/>
      <c r="K51" s="58"/>
      <c r="L51" s="58"/>
      <c r="M51" s="58"/>
      <c r="N51" s="58"/>
      <c r="O51" s="58"/>
      <c r="P51" s="58"/>
      <c r="Q51" s="58"/>
      <c r="R51" s="58"/>
      <c r="S51" s="58"/>
      <c r="T51" s="58"/>
      <c r="U51" s="58"/>
      <c r="V51" s="58"/>
      <c r="W51" s="58"/>
      <c r="X51" s="58"/>
      <c r="Y51" s="58"/>
    </row>
    <row r="52">
      <c r="A52" s="140"/>
      <c r="B52" s="145" t="s">
        <v>227</v>
      </c>
      <c r="C52" s="146" t="s">
        <v>228</v>
      </c>
      <c r="D52" s="147">
        <f>sum('Balance Sheet 2024'!E2:E10)</f>
        <v>16945786</v>
      </c>
      <c r="E52" s="148"/>
      <c r="F52" s="43"/>
      <c r="G52" s="43"/>
      <c r="H52" s="43"/>
      <c r="I52" s="43"/>
      <c r="J52" s="43"/>
      <c r="K52" s="43"/>
      <c r="L52" s="43"/>
      <c r="M52" s="43"/>
      <c r="N52" s="43"/>
      <c r="O52" s="43"/>
      <c r="P52" s="43"/>
      <c r="Q52" s="43"/>
      <c r="R52" s="43"/>
      <c r="S52" s="43"/>
      <c r="T52" s="43"/>
      <c r="U52" s="43"/>
      <c r="V52" s="43"/>
      <c r="W52" s="43"/>
      <c r="X52" s="43"/>
      <c r="Y52" s="43"/>
    </row>
    <row r="53">
      <c r="A53" s="140"/>
      <c r="B53" s="49"/>
      <c r="C53" s="146" t="s">
        <v>229</v>
      </c>
      <c r="D53" s="147">
        <f>sum('Balance Sheet 2024'!E19:E22)</f>
        <v>674118</v>
      </c>
      <c r="E53" s="148"/>
      <c r="F53" s="43"/>
      <c r="G53" s="43"/>
      <c r="H53" s="43"/>
      <c r="I53" s="43"/>
      <c r="J53" s="43"/>
      <c r="K53" s="43"/>
      <c r="L53" s="43"/>
      <c r="M53" s="43"/>
      <c r="N53" s="43"/>
      <c r="O53" s="43"/>
      <c r="P53" s="43"/>
      <c r="Q53" s="43"/>
      <c r="R53" s="43"/>
      <c r="S53" s="43"/>
      <c r="T53" s="43"/>
      <c r="U53" s="43"/>
      <c r="V53" s="43"/>
      <c r="W53" s="43"/>
      <c r="X53" s="43"/>
      <c r="Y53" s="43"/>
    </row>
    <row r="54">
      <c r="A54" s="140"/>
      <c r="B54" s="49"/>
      <c r="C54" s="149" t="s">
        <v>230</v>
      </c>
      <c r="D54" s="169">
        <f>D52/D53</f>
        <v>25.13771476</v>
      </c>
      <c r="E54" s="151" t="s">
        <v>231</v>
      </c>
      <c r="F54" s="43"/>
      <c r="G54" s="43"/>
      <c r="H54" s="43"/>
      <c r="I54" s="43"/>
      <c r="J54" s="43"/>
      <c r="K54" s="43"/>
      <c r="L54" s="43"/>
      <c r="M54" s="43"/>
      <c r="N54" s="43"/>
      <c r="O54" s="43"/>
      <c r="P54" s="43"/>
      <c r="Q54" s="43"/>
      <c r="R54" s="43"/>
      <c r="S54" s="43"/>
      <c r="T54" s="43"/>
      <c r="U54" s="43"/>
      <c r="V54" s="43"/>
      <c r="W54" s="43"/>
      <c r="X54" s="43"/>
      <c r="Y54" s="43"/>
    </row>
    <row r="55">
      <c r="A55" s="140"/>
      <c r="B55" s="52"/>
      <c r="C55" s="113"/>
      <c r="D55" s="113"/>
      <c r="E55" s="148"/>
      <c r="F55" s="43"/>
      <c r="G55" s="43"/>
      <c r="H55" s="43"/>
      <c r="I55" s="43"/>
      <c r="J55" s="43"/>
      <c r="K55" s="43"/>
      <c r="L55" s="43"/>
      <c r="M55" s="43"/>
      <c r="N55" s="43"/>
      <c r="O55" s="43"/>
      <c r="P55" s="43"/>
      <c r="Q55" s="43"/>
      <c r="R55" s="43"/>
      <c r="S55" s="43"/>
      <c r="T55" s="43"/>
      <c r="U55" s="43"/>
      <c r="V55" s="43"/>
      <c r="W55" s="43"/>
      <c r="X55" s="43"/>
      <c r="Y55" s="43"/>
    </row>
    <row r="56">
      <c r="A56" s="142" t="s">
        <v>232</v>
      </c>
      <c r="B56" s="5"/>
      <c r="C56" s="159"/>
      <c r="D56" s="114"/>
      <c r="E56" s="160"/>
      <c r="F56" s="58"/>
      <c r="G56" s="58"/>
      <c r="H56" s="58"/>
      <c r="I56" s="58"/>
      <c r="J56" s="58"/>
      <c r="K56" s="58"/>
      <c r="L56" s="58"/>
      <c r="M56" s="58"/>
      <c r="N56" s="58"/>
      <c r="O56" s="58"/>
      <c r="P56" s="58"/>
      <c r="Q56" s="58"/>
      <c r="R56" s="58"/>
      <c r="S56" s="58"/>
      <c r="T56" s="58"/>
      <c r="U56" s="58"/>
      <c r="V56" s="58"/>
      <c r="W56" s="58"/>
      <c r="X56" s="58"/>
      <c r="Y56" s="58"/>
    </row>
    <row r="57">
      <c r="A57" s="140"/>
      <c r="B57" s="145" t="s">
        <v>233</v>
      </c>
      <c r="C57" s="146" t="s">
        <v>234</v>
      </c>
      <c r="D57" s="147">
        <f>sum('Balance Sheet 2024'!E25:E26)</f>
        <v>0</v>
      </c>
      <c r="E57" s="148"/>
      <c r="F57" s="43"/>
      <c r="G57" s="43"/>
      <c r="H57" s="43"/>
      <c r="I57" s="43"/>
      <c r="J57" s="43"/>
      <c r="K57" s="43"/>
      <c r="L57" s="43"/>
      <c r="M57" s="43"/>
      <c r="N57" s="43"/>
      <c r="O57" s="43"/>
      <c r="P57" s="43"/>
      <c r="Q57" s="43"/>
      <c r="R57" s="43"/>
      <c r="S57" s="43"/>
      <c r="T57" s="43"/>
      <c r="U57" s="43"/>
      <c r="V57" s="43"/>
      <c r="W57" s="43"/>
      <c r="X57" s="43"/>
      <c r="Y57" s="43"/>
    </row>
    <row r="58">
      <c r="A58" s="140"/>
      <c r="B58" s="49"/>
      <c r="C58" s="146" t="s">
        <v>235</v>
      </c>
      <c r="D58" s="147">
        <f>'Balance Sheet 2024'!E18</f>
        <v>17209158</v>
      </c>
      <c r="E58" s="148"/>
      <c r="F58" s="43"/>
      <c r="G58" s="43"/>
      <c r="H58" s="43"/>
      <c r="I58" s="43"/>
      <c r="J58" s="43"/>
      <c r="K58" s="43"/>
      <c r="L58" s="43"/>
      <c r="M58" s="43"/>
      <c r="N58" s="43"/>
      <c r="O58" s="43"/>
      <c r="P58" s="43"/>
      <c r="Q58" s="43"/>
      <c r="R58" s="43"/>
      <c r="S58" s="43"/>
      <c r="T58" s="43"/>
      <c r="U58" s="43"/>
      <c r="V58" s="43"/>
      <c r="W58" s="43"/>
      <c r="X58" s="43"/>
      <c r="Y58" s="43"/>
    </row>
    <row r="59">
      <c r="A59" s="140"/>
      <c r="B59" s="49"/>
      <c r="C59" s="149" t="s">
        <v>236</v>
      </c>
      <c r="D59" s="170">
        <f>D57/D58</f>
        <v>0</v>
      </c>
      <c r="E59" s="151" t="s">
        <v>237</v>
      </c>
      <c r="F59" s="43"/>
      <c r="G59" s="43"/>
      <c r="H59" s="43"/>
      <c r="I59" s="43"/>
      <c r="J59" s="43"/>
      <c r="K59" s="43"/>
      <c r="L59" s="43"/>
      <c r="M59" s="43"/>
      <c r="N59" s="43"/>
      <c r="O59" s="43"/>
      <c r="P59" s="43"/>
      <c r="Q59" s="43"/>
      <c r="R59" s="43"/>
      <c r="S59" s="43"/>
      <c r="T59" s="43"/>
      <c r="U59" s="43"/>
      <c r="V59" s="43"/>
      <c r="W59" s="43"/>
      <c r="X59" s="43"/>
      <c r="Y59" s="43"/>
    </row>
    <row r="60">
      <c r="A60" s="140"/>
      <c r="B60" s="52"/>
      <c r="C60" s="113"/>
      <c r="D60" s="113"/>
      <c r="E60" s="148"/>
      <c r="F60" s="43"/>
      <c r="G60" s="43"/>
      <c r="H60" s="43"/>
      <c r="I60" s="43"/>
      <c r="J60" s="43"/>
      <c r="K60" s="43"/>
      <c r="L60" s="43"/>
      <c r="M60" s="43"/>
      <c r="N60" s="43"/>
      <c r="O60" s="43"/>
      <c r="P60" s="43"/>
      <c r="Q60" s="43"/>
      <c r="R60" s="43"/>
      <c r="S60" s="43"/>
      <c r="T60" s="43"/>
      <c r="U60" s="43"/>
      <c r="V60" s="43"/>
      <c r="W60" s="43"/>
      <c r="X60" s="43"/>
      <c r="Y60" s="43"/>
    </row>
    <row r="61">
      <c r="A61" s="43"/>
      <c r="B61" s="171"/>
      <c r="C61" s="43"/>
      <c r="D61" s="43"/>
      <c r="E61" s="172"/>
      <c r="F61" s="43"/>
      <c r="G61" s="43"/>
      <c r="H61" s="43"/>
      <c r="I61" s="43"/>
      <c r="J61" s="43"/>
      <c r="K61" s="43"/>
      <c r="L61" s="43"/>
      <c r="M61" s="43"/>
      <c r="N61" s="43"/>
      <c r="O61" s="43"/>
      <c r="P61" s="43"/>
      <c r="Q61" s="43"/>
      <c r="R61" s="43"/>
      <c r="S61" s="43"/>
      <c r="T61" s="43"/>
      <c r="U61" s="43"/>
      <c r="V61" s="43"/>
      <c r="W61" s="43"/>
      <c r="X61" s="43"/>
      <c r="Y61" s="43"/>
    </row>
    <row r="62">
      <c r="A62" s="43"/>
      <c r="B62" s="171"/>
      <c r="C62" s="43"/>
      <c r="D62" s="43"/>
      <c r="E62" s="172"/>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1"/>
      <c r="C64" s="43"/>
      <c r="D64" s="43"/>
      <c r="E64" s="172"/>
      <c r="F64" s="43"/>
      <c r="G64" s="43"/>
      <c r="H64" s="43"/>
      <c r="I64" s="43"/>
      <c r="J64" s="43"/>
      <c r="K64" s="43"/>
      <c r="L64" s="43"/>
      <c r="M64" s="43"/>
      <c r="N64" s="43"/>
      <c r="O64" s="43"/>
      <c r="P64" s="43"/>
      <c r="Q64" s="43"/>
      <c r="R64" s="43"/>
      <c r="S64" s="43"/>
      <c r="T64" s="43"/>
      <c r="U64" s="43"/>
      <c r="V64" s="43"/>
      <c r="W64" s="43"/>
      <c r="X64" s="43"/>
      <c r="Y64" s="43"/>
    </row>
    <row r="65">
      <c r="A65" s="43"/>
      <c r="B65" s="171"/>
      <c r="C65" s="43"/>
      <c r="D65" s="43"/>
      <c r="E65" s="172"/>
      <c r="F65" s="43"/>
      <c r="G65" s="43"/>
      <c r="H65" s="43"/>
      <c r="I65" s="43"/>
      <c r="J65" s="43"/>
      <c r="K65" s="43"/>
      <c r="L65" s="43"/>
      <c r="M65" s="43"/>
      <c r="N65" s="43"/>
      <c r="O65" s="43"/>
      <c r="P65" s="43"/>
      <c r="Q65" s="43"/>
      <c r="R65" s="43"/>
      <c r="S65" s="43"/>
      <c r="T65" s="43"/>
      <c r="U65" s="43"/>
      <c r="V65" s="43"/>
      <c r="W65" s="43"/>
      <c r="X65" s="43"/>
      <c r="Y65" s="43"/>
    </row>
    <row r="66">
      <c r="A66" s="43"/>
      <c r="B66" s="171"/>
      <c r="C66" s="43"/>
      <c r="D66" s="43"/>
      <c r="E66" s="172"/>
      <c r="F66" s="43"/>
      <c r="G66" s="43"/>
      <c r="H66" s="43"/>
      <c r="I66" s="43"/>
      <c r="J66" s="43"/>
      <c r="K66" s="43"/>
      <c r="L66" s="43"/>
      <c r="M66" s="43"/>
      <c r="N66" s="43"/>
      <c r="O66" s="43"/>
      <c r="P66" s="43"/>
      <c r="Q66" s="43"/>
      <c r="R66" s="43"/>
      <c r="S66" s="43"/>
      <c r="T66" s="43"/>
      <c r="U66" s="43"/>
      <c r="V66" s="43"/>
      <c r="W66" s="43"/>
      <c r="X66" s="43"/>
      <c r="Y66" s="43"/>
    </row>
    <row r="67">
      <c r="A67" s="43"/>
      <c r="B67" s="171"/>
      <c r="C67" s="43"/>
      <c r="D67" s="43"/>
      <c r="E67" s="172"/>
      <c r="F67" s="43"/>
      <c r="G67" s="43"/>
      <c r="H67" s="43"/>
      <c r="I67" s="43"/>
      <c r="J67" s="43"/>
      <c r="K67" s="43"/>
      <c r="L67" s="43"/>
      <c r="M67" s="43"/>
      <c r="N67" s="43"/>
      <c r="O67" s="43"/>
      <c r="P67" s="43"/>
      <c r="Q67" s="43"/>
      <c r="R67" s="43"/>
      <c r="S67" s="43"/>
      <c r="T67" s="43"/>
      <c r="U67" s="43"/>
      <c r="V67" s="43"/>
      <c r="W67" s="43"/>
      <c r="X67" s="43"/>
      <c r="Y67" s="43"/>
    </row>
    <row r="68">
      <c r="A68" s="43"/>
      <c r="B68" s="171"/>
      <c r="C68" s="43"/>
      <c r="D68" s="43"/>
      <c r="E68" s="172"/>
      <c r="F68" s="43"/>
      <c r="G68" s="43"/>
      <c r="H68" s="43"/>
      <c r="I68" s="43"/>
      <c r="J68" s="43"/>
      <c r="K68" s="43"/>
      <c r="L68" s="43"/>
      <c r="M68" s="43"/>
      <c r="N68" s="43"/>
      <c r="O68" s="43"/>
      <c r="P68" s="43"/>
      <c r="Q68" s="43"/>
      <c r="R68" s="43"/>
      <c r="S68" s="43"/>
      <c r="T68" s="43"/>
      <c r="U68" s="43"/>
      <c r="V68" s="43"/>
      <c r="W68" s="43"/>
      <c r="X68" s="43"/>
      <c r="Y68" s="43"/>
    </row>
    <row r="69">
      <c r="A69" s="43"/>
      <c r="B69" s="171"/>
      <c r="C69" s="43"/>
      <c r="D69" s="43"/>
      <c r="E69" s="172"/>
      <c r="F69" s="43"/>
      <c r="G69" s="43"/>
      <c r="H69" s="43"/>
      <c r="I69" s="43"/>
      <c r="J69" s="43"/>
      <c r="K69" s="43"/>
      <c r="L69" s="43"/>
      <c r="M69" s="43"/>
      <c r="N69" s="43"/>
      <c r="O69" s="43"/>
      <c r="P69" s="43"/>
      <c r="Q69" s="43"/>
      <c r="R69" s="43"/>
      <c r="S69" s="43"/>
      <c r="T69" s="43"/>
      <c r="U69" s="43"/>
      <c r="V69" s="43"/>
      <c r="W69" s="43"/>
      <c r="X69" s="43"/>
      <c r="Y69" s="43"/>
    </row>
    <row r="70">
      <c r="A70" s="43"/>
      <c r="B70" s="171"/>
      <c r="C70" s="43"/>
      <c r="D70" s="43"/>
      <c r="E70" s="172"/>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2"/>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2"/>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2"/>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2"/>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2"/>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2"/>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2"/>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2"/>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2"/>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2"/>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2"/>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2"/>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2"/>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2"/>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2"/>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2"/>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2"/>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2"/>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2"/>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2"/>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2"/>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2"/>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2"/>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2"/>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2"/>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2"/>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2"/>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2"/>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2"/>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2"/>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2"/>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2"/>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2"/>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2"/>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2"/>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2"/>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2"/>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2"/>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2"/>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2"/>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2"/>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2"/>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2"/>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2"/>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2"/>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2"/>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2"/>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2"/>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2"/>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2"/>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2"/>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2"/>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2"/>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2"/>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2"/>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2"/>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2"/>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2"/>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2"/>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2"/>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2"/>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2"/>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2"/>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2"/>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2"/>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2"/>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2"/>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2"/>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2"/>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2"/>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2"/>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2"/>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2"/>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2"/>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2"/>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2"/>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2"/>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2"/>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2"/>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2"/>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2"/>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2"/>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2"/>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2"/>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2"/>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2"/>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2"/>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2"/>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2"/>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2"/>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2"/>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2"/>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2"/>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2"/>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2"/>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2"/>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2"/>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2"/>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2"/>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2"/>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2"/>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2"/>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2"/>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2"/>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2"/>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2"/>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2"/>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2"/>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2"/>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2"/>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2"/>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2"/>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2"/>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2"/>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2"/>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2"/>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2"/>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2"/>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2"/>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2"/>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2"/>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2"/>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2"/>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2"/>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2"/>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2"/>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2"/>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2"/>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2"/>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2"/>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2"/>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2"/>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2"/>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2"/>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2"/>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2"/>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2"/>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2"/>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2"/>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2"/>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2"/>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2"/>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2"/>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2"/>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2"/>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2"/>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2"/>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2"/>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2"/>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2"/>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2"/>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2"/>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2"/>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2"/>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2"/>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2"/>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2"/>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2"/>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2"/>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2"/>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2"/>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2"/>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2"/>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2"/>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2"/>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2"/>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2"/>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2"/>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2"/>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2"/>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2"/>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2"/>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2"/>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2"/>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2"/>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2"/>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2"/>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2"/>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2"/>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2"/>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2"/>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2"/>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2"/>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2"/>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2"/>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2"/>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2"/>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2"/>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2"/>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2"/>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2"/>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2"/>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2"/>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2"/>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2"/>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2"/>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2"/>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2"/>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2"/>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2"/>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2"/>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2"/>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2"/>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2"/>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2"/>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2"/>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2"/>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2"/>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2"/>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2"/>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2"/>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2"/>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2"/>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2"/>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2"/>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2"/>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2"/>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2"/>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2"/>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2"/>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2"/>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2"/>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2"/>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2"/>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2"/>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2"/>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2"/>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2"/>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2"/>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2"/>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2"/>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2"/>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2"/>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2"/>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2"/>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2"/>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2"/>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2"/>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2"/>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2"/>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2"/>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2"/>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2"/>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2"/>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2"/>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2"/>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2"/>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2"/>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2"/>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2"/>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2"/>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2"/>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2"/>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2"/>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2"/>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2"/>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2"/>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2"/>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2"/>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2"/>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2"/>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2"/>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2"/>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2"/>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2"/>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2"/>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2"/>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2"/>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2"/>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2"/>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2"/>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2"/>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2"/>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2"/>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2"/>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2"/>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2"/>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2"/>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2"/>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2"/>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2"/>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2"/>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2"/>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2"/>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2"/>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2"/>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2"/>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2"/>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2"/>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2"/>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2"/>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2"/>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2"/>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2"/>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2"/>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2"/>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2"/>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2"/>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2"/>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2"/>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2"/>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2"/>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2"/>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2"/>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2"/>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2"/>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2"/>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2"/>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2"/>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2"/>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2"/>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2"/>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2"/>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2"/>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2"/>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2"/>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2"/>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2"/>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2"/>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2"/>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2"/>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2"/>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2"/>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2"/>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2"/>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2"/>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2"/>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2"/>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2"/>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2"/>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2"/>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2"/>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2"/>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2"/>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2"/>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2"/>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2"/>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2"/>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2"/>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2"/>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2"/>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2"/>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2"/>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2"/>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2"/>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2"/>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2"/>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2"/>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2"/>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2"/>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2"/>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2"/>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2"/>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2"/>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2"/>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2"/>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2"/>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2"/>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2"/>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2"/>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2"/>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2"/>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2"/>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2"/>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2"/>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2"/>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2"/>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2"/>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2"/>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2"/>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2"/>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2"/>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2"/>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2"/>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2"/>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2"/>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2"/>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2"/>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2"/>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2"/>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2"/>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2"/>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2"/>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2"/>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2"/>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2"/>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2"/>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2"/>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2"/>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2"/>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2"/>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2"/>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2"/>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2"/>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2"/>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2"/>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2"/>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2"/>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2"/>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2"/>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2"/>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2"/>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2"/>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2"/>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2"/>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2"/>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2"/>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2"/>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2"/>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2"/>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2"/>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2"/>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2"/>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2"/>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2"/>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2"/>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2"/>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2"/>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2"/>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2"/>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2"/>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2"/>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2"/>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2"/>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2"/>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2"/>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2"/>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2"/>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2"/>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2"/>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2"/>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2"/>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2"/>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2"/>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2"/>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2"/>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2"/>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2"/>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2"/>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2"/>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2"/>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2"/>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2"/>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2"/>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2"/>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2"/>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2"/>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2"/>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2"/>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2"/>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2"/>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2"/>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2"/>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2"/>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2"/>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2"/>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2"/>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2"/>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2"/>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2"/>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2"/>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2"/>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2"/>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2"/>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2"/>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2"/>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2"/>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2"/>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2"/>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2"/>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2"/>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2"/>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2"/>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2"/>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2"/>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2"/>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2"/>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2"/>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2"/>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2"/>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2"/>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2"/>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2"/>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2"/>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2"/>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2"/>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2"/>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2"/>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2"/>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2"/>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2"/>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2"/>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2"/>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2"/>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2"/>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2"/>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2"/>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2"/>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2"/>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2"/>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2"/>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2"/>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2"/>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2"/>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2"/>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2"/>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2"/>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2"/>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2"/>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2"/>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2"/>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2"/>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2"/>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2"/>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2"/>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2"/>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2"/>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2"/>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2"/>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2"/>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2"/>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2"/>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2"/>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2"/>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2"/>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2"/>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2"/>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2"/>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2"/>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2"/>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2"/>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2"/>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2"/>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2"/>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2"/>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2"/>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2"/>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2"/>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2"/>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2"/>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2"/>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2"/>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2"/>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2"/>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2"/>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2"/>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2"/>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2"/>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2"/>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2"/>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2"/>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2"/>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2"/>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2"/>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2"/>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2"/>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2"/>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2"/>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2"/>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2"/>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2"/>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2"/>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2"/>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2"/>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2"/>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2"/>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2"/>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2"/>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2"/>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2"/>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2"/>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2"/>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2"/>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2"/>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2"/>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2"/>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2"/>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2"/>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2"/>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2"/>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2"/>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2"/>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2"/>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2"/>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2"/>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2"/>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2"/>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2"/>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2"/>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2"/>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2"/>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2"/>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2"/>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2"/>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2"/>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2"/>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2"/>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2"/>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2"/>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2"/>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2"/>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2"/>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2"/>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2"/>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2"/>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2"/>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2"/>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2"/>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2"/>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2"/>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2"/>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2"/>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2"/>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2"/>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2"/>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2"/>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2"/>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2"/>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2"/>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2"/>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2"/>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2"/>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2"/>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2"/>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2"/>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2"/>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2"/>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2"/>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2"/>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2"/>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2"/>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2"/>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2"/>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2"/>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2"/>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2"/>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2"/>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2"/>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2"/>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2"/>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2"/>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2"/>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2"/>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2"/>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2"/>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2"/>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2"/>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2"/>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2"/>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2"/>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2"/>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2"/>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2"/>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2"/>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2"/>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2"/>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2"/>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2"/>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2"/>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2"/>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2"/>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2"/>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2"/>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2"/>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2"/>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2"/>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2"/>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2"/>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2"/>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2"/>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2"/>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2"/>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2"/>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2"/>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2"/>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2"/>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2"/>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2"/>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2"/>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2"/>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2"/>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2"/>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2"/>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2"/>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2"/>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2"/>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2"/>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2"/>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2"/>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2"/>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2"/>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2"/>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2"/>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2"/>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2"/>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2"/>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2"/>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2"/>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2"/>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2"/>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2"/>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2"/>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2"/>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2"/>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2"/>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2"/>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2"/>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2"/>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2"/>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2"/>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2"/>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2"/>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2"/>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2"/>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2"/>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2"/>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2"/>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2"/>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2"/>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2"/>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2"/>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2"/>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2"/>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2"/>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2"/>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2"/>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2"/>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2"/>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2"/>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2"/>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2"/>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2"/>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2"/>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2"/>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2"/>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2"/>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2"/>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2"/>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2"/>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2"/>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2"/>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2"/>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2"/>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2"/>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2"/>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2"/>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2"/>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2"/>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2"/>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2"/>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2"/>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2"/>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2"/>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2"/>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2"/>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2"/>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2"/>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2"/>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2"/>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2"/>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2"/>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2"/>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2"/>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2"/>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2"/>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2"/>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2"/>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2"/>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2"/>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2"/>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2"/>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2"/>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2"/>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2"/>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2"/>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2"/>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2"/>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2"/>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2"/>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2"/>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2"/>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2"/>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2"/>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2"/>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2"/>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2"/>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2"/>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2"/>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2"/>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2"/>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2"/>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2"/>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2"/>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2"/>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2"/>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2"/>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2"/>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2"/>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2"/>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2"/>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2"/>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2"/>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2"/>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2"/>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2"/>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2"/>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2"/>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2"/>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2"/>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2"/>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2"/>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2"/>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2"/>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2"/>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2"/>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2"/>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2"/>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2"/>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2"/>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2"/>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2"/>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2"/>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2"/>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2"/>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2"/>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2"/>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2"/>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2"/>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2"/>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2"/>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2"/>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2"/>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2"/>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2"/>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2"/>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2"/>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2"/>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2"/>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2"/>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2"/>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2"/>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2"/>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2"/>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2"/>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2"/>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2"/>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2"/>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2"/>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2"/>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2"/>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2"/>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2"/>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2"/>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2"/>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2"/>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2"/>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2"/>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2"/>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2"/>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2"/>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2"/>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2"/>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2"/>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2"/>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2"/>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2"/>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2"/>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2"/>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2"/>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2"/>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2"/>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2"/>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2"/>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2"/>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2"/>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2"/>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2"/>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2"/>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2"/>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2"/>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2"/>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2"/>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2"/>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2"/>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2"/>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2"/>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2"/>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2"/>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2"/>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2"/>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2"/>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2"/>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2"/>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2"/>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2"/>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2"/>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2"/>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2"/>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2"/>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2"/>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2"/>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2"/>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2"/>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2"/>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2"/>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2"/>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2"/>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2"/>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2"/>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2"/>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2"/>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2"/>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2"/>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2"/>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2"/>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2"/>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2"/>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2"/>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2"/>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2"/>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2"/>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2"/>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2"/>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2"/>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2"/>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2"/>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2"/>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2"/>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2"/>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2"/>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2"/>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2"/>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2"/>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2"/>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2"/>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2"/>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2"/>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2"/>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2"/>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2"/>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2"/>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2"/>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2"/>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2"/>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2"/>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2"/>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2"/>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9" t="str">
        <f>'READ HERE FIRST'!A5</f>
        <v>CIVID NATION - WHEN WE ALL VOTE</v>
      </c>
      <c r="B1" s="2" t="s">
        <v>251</v>
      </c>
      <c r="C1" s="140"/>
      <c r="D1" s="140"/>
      <c r="E1" s="140"/>
      <c r="F1" s="141"/>
      <c r="G1" s="141"/>
      <c r="H1" s="141"/>
      <c r="I1" s="43"/>
      <c r="J1" s="43"/>
      <c r="K1" s="43"/>
      <c r="L1" s="43"/>
      <c r="M1" s="43"/>
      <c r="N1" s="43"/>
      <c r="O1" s="43"/>
      <c r="P1" s="43"/>
      <c r="Q1" s="43"/>
      <c r="R1" s="43"/>
      <c r="S1" s="43"/>
      <c r="T1" s="43"/>
      <c r="U1" s="43"/>
      <c r="V1" s="43"/>
      <c r="W1" s="43"/>
      <c r="X1" s="43"/>
      <c r="Y1" s="43"/>
    </row>
    <row r="2">
      <c r="A2" s="142" t="s">
        <v>181</v>
      </c>
      <c r="B2" s="5"/>
      <c r="C2" s="143"/>
      <c r="D2" s="143"/>
      <c r="E2" s="143"/>
      <c r="F2" s="144"/>
      <c r="G2" s="144"/>
      <c r="H2" s="144"/>
      <c r="I2" s="43"/>
      <c r="J2" s="43"/>
      <c r="K2" s="43"/>
      <c r="L2" s="43"/>
      <c r="M2" s="43"/>
      <c r="N2" s="43"/>
      <c r="O2" s="43"/>
      <c r="P2" s="43"/>
      <c r="Q2" s="43"/>
      <c r="R2" s="43"/>
      <c r="S2" s="43"/>
      <c r="T2" s="43"/>
      <c r="U2" s="43"/>
      <c r="V2" s="43"/>
      <c r="W2" s="43"/>
      <c r="X2" s="43"/>
      <c r="Y2" s="43"/>
    </row>
    <row r="3">
      <c r="A3" s="140"/>
      <c r="B3" s="145" t="s">
        <v>182</v>
      </c>
      <c r="C3" s="140"/>
      <c r="D3" s="140"/>
      <c r="E3" s="113"/>
      <c r="F3" s="148"/>
      <c r="G3" s="148"/>
      <c r="H3" s="148"/>
      <c r="I3" s="43"/>
      <c r="J3" s="43"/>
      <c r="K3" s="43"/>
      <c r="L3" s="43"/>
      <c r="M3" s="43"/>
      <c r="N3" s="43"/>
      <c r="O3" s="43"/>
      <c r="P3" s="43"/>
      <c r="Q3" s="43"/>
      <c r="R3" s="43"/>
      <c r="S3" s="43"/>
      <c r="T3" s="43"/>
      <c r="U3" s="43"/>
      <c r="V3" s="43"/>
      <c r="W3" s="43"/>
      <c r="X3" s="43"/>
      <c r="Y3" s="43"/>
    </row>
    <row r="4">
      <c r="A4" s="140"/>
      <c r="B4" s="49"/>
      <c r="C4" s="45"/>
      <c r="D4" s="45" t="s">
        <v>252</v>
      </c>
      <c r="E4" s="45" t="s">
        <v>253</v>
      </c>
      <c r="F4" s="45" t="s">
        <v>254</v>
      </c>
      <c r="G4" s="59" t="s">
        <v>255</v>
      </c>
      <c r="H4" s="59"/>
      <c r="I4" s="43"/>
      <c r="J4" s="43"/>
      <c r="K4" s="43"/>
      <c r="L4" s="43"/>
      <c r="M4" s="43"/>
      <c r="N4" s="43"/>
      <c r="O4" s="43"/>
      <c r="P4" s="43"/>
      <c r="Q4" s="43"/>
      <c r="R4" s="43"/>
      <c r="S4" s="43"/>
      <c r="T4" s="43"/>
      <c r="U4" s="43"/>
      <c r="V4" s="43"/>
      <c r="W4" s="43"/>
      <c r="X4" s="43"/>
      <c r="Y4" s="43"/>
    </row>
    <row r="5">
      <c r="A5" s="140"/>
      <c r="B5" s="49"/>
      <c r="C5" s="149" t="s">
        <v>181</v>
      </c>
      <c r="D5" s="178">
        <f>'Ratios 2022'!D8</f>
        <v>5.784501632</v>
      </c>
      <c r="E5" s="178">
        <f>'Ratios 2023'!D8</f>
        <v>6.485970067</v>
      </c>
      <c r="F5" s="178">
        <f>'Ratios 2024'!D8</f>
        <v>8.261613092</v>
      </c>
      <c r="G5" s="178">
        <f>average(D5:F5)</f>
        <v>6.844028264</v>
      </c>
      <c r="H5" s="151" t="s">
        <v>188</v>
      </c>
      <c r="I5" s="43"/>
      <c r="J5" s="43"/>
      <c r="K5" s="43"/>
      <c r="L5" s="43"/>
      <c r="M5" s="43"/>
      <c r="N5" s="43"/>
      <c r="O5" s="43"/>
      <c r="P5" s="43"/>
      <c r="Q5" s="43"/>
      <c r="R5" s="43"/>
      <c r="S5" s="43"/>
      <c r="T5" s="43"/>
      <c r="U5" s="43"/>
      <c r="V5" s="43"/>
      <c r="W5" s="43"/>
      <c r="X5" s="43"/>
      <c r="Y5" s="43"/>
    </row>
    <row r="6">
      <c r="A6" s="140"/>
      <c r="B6" s="52"/>
      <c r="C6" s="45"/>
      <c r="D6" s="45"/>
      <c r="E6" s="45"/>
      <c r="F6" s="179"/>
      <c r="G6" s="179"/>
      <c r="H6" s="179"/>
      <c r="I6" s="43"/>
      <c r="J6" s="43"/>
      <c r="K6" s="43"/>
      <c r="L6" s="43"/>
      <c r="M6" s="43"/>
      <c r="N6" s="43"/>
      <c r="O6" s="43"/>
      <c r="P6" s="43"/>
      <c r="Q6" s="43"/>
      <c r="R6" s="43"/>
      <c r="S6" s="43"/>
      <c r="T6" s="43"/>
      <c r="U6" s="43"/>
      <c r="V6" s="43"/>
      <c r="W6" s="43"/>
      <c r="X6" s="43"/>
      <c r="Y6" s="43"/>
    </row>
    <row r="7">
      <c r="A7" s="142" t="s">
        <v>189</v>
      </c>
      <c r="B7" s="5"/>
      <c r="C7" s="180"/>
      <c r="D7" s="180"/>
      <c r="E7" s="180"/>
      <c r="F7" s="180"/>
      <c r="G7" s="180"/>
      <c r="H7" s="180"/>
      <c r="I7" s="43"/>
      <c r="J7" s="43"/>
      <c r="K7" s="43"/>
      <c r="L7" s="43"/>
      <c r="M7" s="43"/>
      <c r="N7" s="43"/>
      <c r="O7" s="43"/>
      <c r="P7" s="43"/>
      <c r="Q7" s="43"/>
      <c r="R7" s="43"/>
      <c r="S7" s="43"/>
      <c r="T7" s="43"/>
      <c r="U7" s="43"/>
      <c r="V7" s="43"/>
      <c r="W7" s="43"/>
      <c r="X7" s="43"/>
      <c r="Y7" s="43"/>
    </row>
    <row r="8">
      <c r="A8" s="140"/>
      <c r="B8" s="145" t="s">
        <v>190</v>
      </c>
      <c r="C8" s="71"/>
      <c r="D8" s="71"/>
      <c r="E8" s="179"/>
      <c r="F8" s="179"/>
      <c r="G8" s="179"/>
      <c r="H8" s="179"/>
      <c r="I8" s="43"/>
      <c r="J8" s="43"/>
      <c r="K8" s="43"/>
      <c r="L8" s="43"/>
      <c r="M8" s="43"/>
      <c r="N8" s="43"/>
      <c r="O8" s="43"/>
      <c r="P8" s="43"/>
      <c r="Q8" s="43"/>
      <c r="R8" s="43"/>
      <c r="S8" s="43"/>
      <c r="T8" s="43"/>
      <c r="U8" s="43"/>
      <c r="V8" s="43"/>
      <c r="W8" s="43"/>
      <c r="X8" s="43"/>
      <c r="Y8" s="43"/>
    </row>
    <row r="9">
      <c r="A9" s="140"/>
      <c r="B9" s="49"/>
      <c r="C9" s="45"/>
      <c r="D9" s="45" t="s">
        <v>252</v>
      </c>
      <c r="E9" s="45" t="s">
        <v>253</v>
      </c>
      <c r="F9" s="45" t="s">
        <v>254</v>
      </c>
      <c r="G9" s="59" t="s">
        <v>255</v>
      </c>
      <c r="H9" s="59"/>
      <c r="I9" s="43"/>
      <c r="J9" s="43"/>
      <c r="K9" s="43"/>
      <c r="L9" s="43"/>
      <c r="M9" s="43"/>
      <c r="N9" s="43"/>
      <c r="O9" s="43"/>
      <c r="P9" s="43"/>
      <c r="Q9" s="43"/>
      <c r="R9" s="43"/>
      <c r="S9" s="43"/>
      <c r="T9" s="43"/>
      <c r="U9" s="43"/>
      <c r="V9" s="43"/>
      <c r="W9" s="43"/>
      <c r="X9" s="43"/>
      <c r="Y9" s="43"/>
    </row>
    <row r="10">
      <c r="A10" s="140"/>
      <c r="B10" s="49"/>
      <c r="C10" s="149" t="s">
        <v>189</v>
      </c>
      <c r="D10" s="150">
        <f>'Ratios 2022'!D14</f>
        <v>4.246849269</v>
      </c>
      <c r="E10" s="150">
        <f>'Ratios 2023'!D14</f>
        <v>1.76795522</v>
      </c>
      <c r="F10" s="150">
        <f>'Ratios 2024'!D14</f>
        <v>3.470645907</v>
      </c>
      <c r="G10" s="178">
        <f>average(D10:F10)</f>
        <v>3.161816799</v>
      </c>
      <c r="H10" s="151" t="s">
        <v>188</v>
      </c>
      <c r="I10" s="43"/>
      <c r="J10" s="43"/>
      <c r="K10" s="43"/>
      <c r="L10" s="43"/>
      <c r="M10" s="43"/>
      <c r="N10" s="43"/>
      <c r="O10" s="43"/>
      <c r="P10" s="43"/>
      <c r="Q10" s="43"/>
      <c r="R10" s="43"/>
      <c r="S10" s="43"/>
      <c r="T10" s="43"/>
      <c r="U10" s="43"/>
      <c r="V10" s="43"/>
      <c r="W10" s="43"/>
      <c r="X10" s="43"/>
      <c r="Y10" s="43"/>
    </row>
    <row r="11">
      <c r="A11" s="140"/>
      <c r="B11" s="52"/>
      <c r="C11" s="45"/>
      <c r="D11" s="45"/>
      <c r="E11" s="45"/>
      <c r="F11" s="179"/>
      <c r="G11" s="179"/>
      <c r="H11" s="179"/>
      <c r="I11" s="43"/>
      <c r="J11" s="43"/>
      <c r="K11" s="43"/>
      <c r="L11" s="43"/>
      <c r="M11" s="43"/>
      <c r="N11" s="43"/>
      <c r="O11" s="43"/>
      <c r="P11" s="43"/>
      <c r="Q11" s="43"/>
      <c r="R11" s="43"/>
      <c r="S11" s="43"/>
      <c r="T11" s="43"/>
      <c r="U11" s="43"/>
      <c r="V11" s="43"/>
      <c r="W11" s="43"/>
      <c r="X11" s="43"/>
      <c r="Y11" s="43"/>
    </row>
    <row r="12">
      <c r="A12" s="142" t="s">
        <v>194</v>
      </c>
      <c r="B12" s="5"/>
      <c r="C12" s="152"/>
      <c r="D12" s="152"/>
      <c r="E12" s="152"/>
      <c r="F12" s="153"/>
      <c r="G12" s="153"/>
      <c r="H12" s="153"/>
      <c r="I12" s="43"/>
      <c r="J12" s="43"/>
      <c r="K12" s="43"/>
      <c r="L12" s="43"/>
      <c r="M12" s="43"/>
      <c r="N12" s="43"/>
      <c r="O12" s="43"/>
      <c r="P12" s="43"/>
      <c r="Q12" s="43"/>
      <c r="R12" s="43"/>
      <c r="S12" s="43"/>
      <c r="T12" s="43"/>
      <c r="U12" s="43"/>
      <c r="V12" s="43"/>
      <c r="W12" s="43"/>
      <c r="X12" s="43"/>
      <c r="Y12" s="43"/>
    </row>
    <row r="13">
      <c r="A13" s="140"/>
      <c r="B13" s="145" t="s">
        <v>195</v>
      </c>
      <c r="C13" s="140"/>
      <c r="D13" s="140"/>
      <c r="E13" s="113"/>
      <c r="F13" s="148"/>
      <c r="G13" s="148"/>
      <c r="H13" s="148"/>
      <c r="I13" s="43"/>
      <c r="J13" s="43"/>
      <c r="K13" s="43"/>
      <c r="L13" s="43"/>
      <c r="M13" s="43"/>
      <c r="N13" s="43"/>
      <c r="O13" s="43"/>
      <c r="P13" s="43"/>
      <c r="Q13" s="43"/>
      <c r="R13" s="43"/>
      <c r="S13" s="43"/>
      <c r="T13" s="43"/>
      <c r="U13" s="43"/>
      <c r="V13" s="43"/>
      <c r="W13" s="43"/>
      <c r="X13" s="43"/>
      <c r="Y13" s="43"/>
    </row>
    <row r="14">
      <c r="A14" s="140"/>
      <c r="B14" s="49"/>
      <c r="C14" s="45"/>
      <c r="D14" s="45" t="s">
        <v>252</v>
      </c>
      <c r="E14" s="45" t="s">
        <v>253</v>
      </c>
      <c r="F14" s="45" t="s">
        <v>254</v>
      </c>
      <c r="G14" s="59" t="s">
        <v>255</v>
      </c>
      <c r="H14" s="59"/>
      <c r="I14" s="43"/>
      <c r="J14" s="43"/>
      <c r="K14" s="43"/>
      <c r="L14" s="43"/>
      <c r="M14" s="43"/>
      <c r="N14" s="43"/>
      <c r="O14" s="43"/>
      <c r="P14" s="43"/>
      <c r="Q14" s="43"/>
      <c r="R14" s="43"/>
      <c r="S14" s="43"/>
      <c r="T14" s="43"/>
      <c r="U14" s="43"/>
      <c r="V14" s="43"/>
      <c r="W14" s="43"/>
      <c r="X14" s="43"/>
      <c r="Y14" s="43"/>
    </row>
    <row r="15">
      <c r="A15" s="140"/>
      <c r="B15" s="49"/>
      <c r="C15" s="149" t="s">
        <v>197</v>
      </c>
      <c r="D15" s="181">
        <f>'Ratios 2022'!D20</f>
        <v>0</v>
      </c>
      <c r="E15" s="181">
        <f>'Ratios 2023'!D20</f>
        <v>0</v>
      </c>
      <c r="F15" s="181">
        <f>'Ratios 2024'!D20</f>
        <v>0</v>
      </c>
      <c r="G15" s="178">
        <f>average(D15:F15)</f>
        <v>0</v>
      </c>
      <c r="H15" s="151" t="s">
        <v>188</v>
      </c>
      <c r="I15" s="43"/>
      <c r="J15" s="43"/>
      <c r="K15" s="43"/>
      <c r="L15" s="43"/>
      <c r="M15" s="43"/>
      <c r="N15" s="43"/>
      <c r="O15" s="43"/>
      <c r="P15" s="43"/>
      <c r="Q15" s="43"/>
      <c r="R15" s="43"/>
      <c r="S15" s="43"/>
      <c r="T15" s="43"/>
      <c r="U15" s="43"/>
      <c r="V15" s="43"/>
      <c r="W15" s="43"/>
      <c r="X15" s="43"/>
      <c r="Y15" s="43"/>
    </row>
    <row r="16">
      <c r="A16" s="140"/>
      <c r="B16" s="52"/>
      <c r="C16" s="149"/>
      <c r="D16" s="149"/>
      <c r="E16" s="158"/>
      <c r="F16" s="151"/>
      <c r="G16" s="151"/>
      <c r="H16" s="151"/>
      <c r="I16" s="43"/>
      <c r="J16" s="43"/>
      <c r="K16" s="43"/>
      <c r="L16" s="43"/>
      <c r="M16" s="43"/>
      <c r="N16" s="43"/>
      <c r="O16" s="43"/>
      <c r="P16" s="43"/>
      <c r="Q16" s="43"/>
      <c r="R16" s="43"/>
      <c r="S16" s="43"/>
      <c r="T16" s="43"/>
      <c r="U16" s="43"/>
      <c r="V16" s="43"/>
      <c r="W16" s="43"/>
      <c r="X16" s="43"/>
      <c r="Y16" s="43"/>
    </row>
    <row r="17">
      <c r="A17" s="142" t="s">
        <v>199</v>
      </c>
      <c r="B17" s="5"/>
      <c r="C17" s="159"/>
      <c r="D17" s="159"/>
      <c r="E17" s="114"/>
      <c r="F17" s="160"/>
      <c r="G17" s="160"/>
      <c r="H17" s="160"/>
      <c r="I17" s="58"/>
      <c r="J17" s="58"/>
      <c r="K17" s="58"/>
      <c r="L17" s="58"/>
      <c r="M17" s="58"/>
      <c r="N17" s="58"/>
      <c r="O17" s="58"/>
      <c r="P17" s="58"/>
      <c r="Q17" s="58"/>
      <c r="R17" s="58"/>
      <c r="S17" s="58"/>
      <c r="T17" s="58"/>
      <c r="U17" s="58"/>
      <c r="V17" s="58"/>
      <c r="W17" s="58"/>
      <c r="X17" s="58"/>
      <c r="Y17" s="58"/>
    </row>
    <row r="18">
      <c r="A18" s="140"/>
      <c r="B18" s="145" t="s">
        <v>200</v>
      </c>
      <c r="C18" s="140"/>
      <c r="D18" s="140"/>
      <c r="E18" s="113"/>
      <c r="F18" s="148"/>
      <c r="G18" s="148"/>
      <c r="H18" s="148"/>
      <c r="I18" s="43"/>
      <c r="J18" s="43"/>
      <c r="K18" s="43"/>
      <c r="L18" s="43"/>
      <c r="M18" s="43"/>
      <c r="N18" s="43"/>
      <c r="O18" s="43"/>
      <c r="P18" s="43"/>
      <c r="Q18" s="43"/>
      <c r="R18" s="43"/>
      <c r="S18" s="43"/>
      <c r="T18" s="43"/>
      <c r="U18" s="43"/>
      <c r="V18" s="43"/>
      <c r="W18" s="43"/>
      <c r="X18" s="43"/>
      <c r="Y18" s="43"/>
    </row>
    <row r="19">
      <c r="A19" s="140"/>
      <c r="B19" s="49"/>
      <c r="C19" s="45"/>
      <c r="D19" s="45" t="s">
        <v>252</v>
      </c>
      <c r="E19" s="45" t="s">
        <v>253</v>
      </c>
      <c r="F19" s="45" t="s">
        <v>254</v>
      </c>
      <c r="G19" s="59" t="s">
        <v>255</v>
      </c>
      <c r="H19" s="59"/>
      <c r="I19" s="43"/>
      <c r="J19" s="43"/>
      <c r="K19" s="43"/>
      <c r="L19" s="43"/>
      <c r="M19" s="43"/>
      <c r="N19" s="43"/>
      <c r="O19" s="43"/>
      <c r="P19" s="43"/>
      <c r="Q19" s="43"/>
      <c r="R19" s="43"/>
      <c r="S19" s="43"/>
      <c r="T19" s="43"/>
      <c r="U19" s="43"/>
      <c r="V19" s="43"/>
      <c r="W19" s="43"/>
      <c r="X19" s="43"/>
      <c r="Y19" s="43"/>
    </row>
    <row r="20">
      <c r="A20" s="140"/>
      <c r="B20" s="49"/>
      <c r="C20" s="149" t="s">
        <v>199</v>
      </c>
      <c r="D20" s="164">
        <f>'Ratios 2022'!D26</f>
        <v>0.9941339219</v>
      </c>
      <c r="E20" s="164">
        <f>'Ratios 2023'!D26</f>
        <v>0.9870938828</v>
      </c>
      <c r="F20" s="164">
        <f>'Ratios 2024'!D26</f>
        <v>0.9772882217</v>
      </c>
      <c r="G20" s="182">
        <f>average(D20:F20)</f>
        <v>0.9861720088</v>
      </c>
      <c r="H20" s="151" t="s">
        <v>203</v>
      </c>
      <c r="I20" s="43"/>
      <c r="J20" s="43"/>
      <c r="K20" s="43"/>
      <c r="L20" s="43"/>
      <c r="M20" s="43"/>
      <c r="N20" s="43"/>
      <c r="O20" s="43"/>
      <c r="P20" s="43"/>
      <c r="Q20" s="43"/>
      <c r="R20" s="43"/>
      <c r="S20" s="43"/>
      <c r="T20" s="43"/>
      <c r="U20" s="43"/>
      <c r="V20" s="43"/>
      <c r="W20" s="43"/>
      <c r="X20" s="43"/>
      <c r="Y20" s="43"/>
    </row>
    <row r="21">
      <c r="A21" s="140"/>
      <c r="B21" s="52"/>
      <c r="C21" s="113"/>
      <c r="D21" s="113"/>
      <c r="E21" s="113"/>
      <c r="F21" s="148"/>
      <c r="G21" s="148"/>
      <c r="H21" s="148"/>
      <c r="I21" s="43"/>
      <c r="J21" s="43"/>
      <c r="K21" s="43"/>
      <c r="L21" s="43"/>
      <c r="M21" s="43"/>
      <c r="N21" s="43"/>
      <c r="O21" s="43"/>
      <c r="P21" s="43"/>
      <c r="Q21" s="43"/>
      <c r="R21" s="43"/>
      <c r="S21" s="43"/>
      <c r="T21" s="43"/>
      <c r="U21" s="43"/>
      <c r="V21" s="43"/>
      <c r="W21" s="43"/>
      <c r="X21" s="43"/>
      <c r="Y21" s="43"/>
    </row>
    <row r="22">
      <c r="A22" s="142" t="s">
        <v>204</v>
      </c>
      <c r="B22" s="5"/>
      <c r="C22" s="159"/>
      <c r="D22" s="159"/>
      <c r="E22" s="114"/>
      <c r="F22" s="160"/>
      <c r="G22" s="160"/>
      <c r="H22" s="160"/>
      <c r="I22" s="58"/>
      <c r="J22" s="58"/>
      <c r="K22" s="58"/>
      <c r="L22" s="58"/>
      <c r="M22" s="58"/>
      <c r="N22" s="58"/>
      <c r="O22" s="58"/>
      <c r="P22" s="58"/>
      <c r="Q22" s="58"/>
      <c r="R22" s="58"/>
      <c r="S22" s="58"/>
      <c r="T22" s="58"/>
      <c r="U22" s="58"/>
      <c r="V22" s="58"/>
      <c r="W22" s="58"/>
      <c r="X22" s="58"/>
      <c r="Y22" s="58"/>
    </row>
    <row r="23">
      <c r="A23" s="140"/>
      <c r="B23" s="145" t="s">
        <v>205</v>
      </c>
      <c r="C23" s="140"/>
      <c r="D23" s="140"/>
      <c r="E23" s="113"/>
      <c r="F23" s="148"/>
      <c r="G23" s="148"/>
      <c r="H23" s="148"/>
      <c r="I23" s="43"/>
      <c r="J23" s="43"/>
      <c r="K23" s="43"/>
      <c r="L23" s="43"/>
      <c r="M23" s="43"/>
      <c r="N23" s="43"/>
      <c r="O23" s="43"/>
      <c r="P23" s="43"/>
      <c r="Q23" s="43"/>
      <c r="R23" s="43"/>
      <c r="S23" s="43"/>
      <c r="T23" s="43"/>
      <c r="U23" s="43"/>
      <c r="V23" s="43"/>
      <c r="W23" s="43"/>
      <c r="X23" s="43"/>
      <c r="Y23" s="43"/>
    </row>
    <row r="24">
      <c r="A24" s="140"/>
      <c r="B24" s="49"/>
      <c r="C24" s="45"/>
      <c r="D24" s="45" t="s">
        <v>252</v>
      </c>
      <c r="E24" s="45" t="s">
        <v>253</v>
      </c>
      <c r="F24" s="45" t="s">
        <v>254</v>
      </c>
      <c r="G24" s="59" t="s">
        <v>255</v>
      </c>
      <c r="H24" s="59"/>
      <c r="I24" s="43"/>
      <c r="J24" s="43"/>
      <c r="K24" s="43"/>
      <c r="L24" s="43"/>
      <c r="M24" s="43"/>
      <c r="N24" s="43"/>
      <c r="O24" s="43"/>
      <c r="P24" s="43"/>
      <c r="Q24" s="43"/>
      <c r="R24" s="43"/>
      <c r="S24" s="43"/>
      <c r="T24" s="43"/>
      <c r="U24" s="43"/>
      <c r="V24" s="43"/>
      <c r="W24" s="43"/>
      <c r="X24" s="43"/>
      <c r="Y24" s="43"/>
    </row>
    <row r="25">
      <c r="A25" s="140"/>
      <c r="B25" s="49"/>
      <c r="C25" s="149" t="s">
        <v>209</v>
      </c>
      <c r="D25" s="164">
        <f>'Ratios 2022'!D33</f>
        <v>0.67335036</v>
      </c>
      <c r="E25" s="164">
        <f>'Ratios 2023'!D33</f>
        <v>0.7780583135</v>
      </c>
      <c r="F25" s="164">
        <f>'Ratios 2024'!D33</f>
        <v>0.4880661544</v>
      </c>
      <c r="G25" s="182">
        <f>average(D25:F25)</f>
        <v>0.6464916093</v>
      </c>
      <c r="H25" s="151" t="s">
        <v>210</v>
      </c>
      <c r="I25" s="43"/>
      <c r="J25" s="43"/>
      <c r="K25" s="43"/>
      <c r="L25" s="43"/>
      <c r="M25" s="43"/>
      <c r="N25" s="43"/>
      <c r="O25" s="43"/>
      <c r="P25" s="43"/>
      <c r="Q25" s="43"/>
      <c r="R25" s="43"/>
      <c r="S25" s="43"/>
      <c r="T25" s="43"/>
      <c r="U25" s="43"/>
      <c r="V25" s="43"/>
      <c r="W25" s="43"/>
      <c r="X25" s="43"/>
      <c r="Y25" s="43"/>
    </row>
    <row r="26">
      <c r="A26" s="140"/>
      <c r="B26" s="52"/>
      <c r="C26" s="149"/>
      <c r="D26" s="149"/>
      <c r="E26" s="164"/>
      <c r="F26" s="151"/>
      <c r="G26" s="151"/>
      <c r="H26" s="151"/>
      <c r="I26" s="43"/>
      <c r="J26" s="43"/>
      <c r="K26" s="43"/>
      <c r="L26" s="43"/>
      <c r="M26" s="43"/>
      <c r="N26" s="43"/>
      <c r="O26" s="43"/>
      <c r="P26" s="43"/>
      <c r="Q26" s="43"/>
      <c r="R26" s="43"/>
      <c r="S26" s="43"/>
      <c r="T26" s="43"/>
      <c r="U26" s="43"/>
      <c r="V26" s="43"/>
      <c r="W26" s="43"/>
      <c r="X26" s="43"/>
      <c r="Y26" s="43"/>
    </row>
    <row r="27">
      <c r="A27" s="142" t="s">
        <v>211</v>
      </c>
      <c r="B27" s="5"/>
      <c r="C27" s="159"/>
      <c r="D27" s="159"/>
      <c r="E27" s="114"/>
      <c r="F27" s="160"/>
      <c r="G27" s="160"/>
      <c r="H27" s="160"/>
      <c r="I27" s="58"/>
      <c r="J27" s="58"/>
      <c r="K27" s="58"/>
      <c r="L27" s="58"/>
      <c r="M27" s="58"/>
      <c r="N27" s="58"/>
      <c r="O27" s="58"/>
      <c r="P27" s="58"/>
      <c r="Q27" s="58"/>
      <c r="R27" s="58"/>
      <c r="S27" s="58"/>
      <c r="T27" s="58"/>
      <c r="U27" s="58"/>
      <c r="V27" s="58"/>
      <c r="W27" s="58"/>
      <c r="X27" s="58"/>
      <c r="Y27" s="58"/>
    </row>
    <row r="28">
      <c r="A28" s="140"/>
      <c r="B28" s="165" t="s">
        <v>212</v>
      </c>
      <c r="C28" s="140"/>
      <c r="D28" s="140"/>
      <c r="E28" s="113"/>
      <c r="F28" s="148"/>
      <c r="G28" s="148"/>
      <c r="H28" s="148"/>
      <c r="I28" s="43"/>
      <c r="J28" s="43"/>
      <c r="K28" s="43"/>
      <c r="L28" s="43"/>
      <c r="M28" s="43"/>
      <c r="N28" s="43"/>
      <c r="O28" s="43"/>
      <c r="P28" s="43"/>
      <c r="Q28" s="43"/>
      <c r="R28" s="43"/>
      <c r="S28" s="43"/>
      <c r="T28" s="43"/>
      <c r="U28" s="43"/>
      <c r="V28" s="43"/>
      <c r="W28" s="43"/>
      <c r="X28" s="43"/>
      <c r="Y28" s="43"/>
    </row>
    <row r="29">
      <c r="A29" s="140"/>
      <c r="B29" s="49"/>
      <c r="C29" s="45"/>
      <c r="D29" s="45" t="s">
        <v>252</v>
      </c>
      <c r="E29" s="45" t="s">
        <v>253</v>
      </c>
      <c r="F29" s="45" t="s">
        <v>254</v>
      </c>
      <c r="G29" s="59" t="s">
        <v>255</v>
      </c>
      <c r="H29" s="59"/>
      <c r="I29" s="43"/>
      <c r="J29" s="43"/>
      <c r="K29" s="43"/>
      <c r="L29" s="43"/>
      <c r="M29" s="43"/>
      <c r="N29" s="43"/>
      <c r="O29" s="43"/>
      <c r="P29" s="43"/>
      <c r="Q29" s="43"/>
      <c r="R29" s="43"/>
      <c r="S29" s="43"/>
      <c r="T29" s="43"/>
      <c r="U29" s="43"/>
      <c r="V29" s="43"/>
      <c r="W29" s="43"/>
      <c r="X29" s="43"/>
      <c r="Y29" s="43"/>
    </row>
    <row r="30">
      <c r="A30" s="140"/>
      <c r="B30" s="49"/>
      <c r="C30" s="149" t="s">
        <v>211</v>
      </c>
      <c r="D30" s="164">
        <f>'Ratios 2022'!D38</f>
        <v>0.08604937114</v>
      </c>
      <c r="E30" s="164">
        <f>'Ratios 2023'!D38</f>
        <v>0.06593162012</v>
      </c>
      <c r="F30" s="164">
        <f>'Ratios 2024'!D38</f>
        <v>0.1181233373</v>
      </c>
      <c r="G30" s="182">
        <f>average(D30:F30)</f>
        <v>0.09003477618</v>
      </c>
      <c r="H30" s="151" t="s">
        <v>214</v>
      </c>
      <c r="I30" s="43"/>
      <c r="J30" s="43"/>
      <c r="K30" s="43"/>
      <c r="L30" s="43"/>
      <c r="M30" s="43"/>
      <c r="N30" s="43"/>
      <c r="O30" s="43"/>
      <c r="P30" s="43"/>
      <c r="Q30" s="43"/>
      <c r="R30" s="43"/>
      <c r="S30" s="43"/>
      <c r="T30" s="43"/>
      <c r="U30" s="43"/>
      <c r="V30" s="43"/>
      <c r="W30" s="43"/>
      <c r="X30" s="43"/>
      <c r="Y30" s="43"/>
    </row>
    <row r="31">
      <c r="A31" s="140"/>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2" t="s">
        <v>215</v>
      </c>
      <c r="B32" s="5"/>
      <c r="C32" s="114"/>
      <c r="D32" s="114"/>
      <c r="E32" s="114"/>
      <c r="F32" s="160"/>
      <c r="G32" s="160"/>
      <c r="H32" s="160"/>
      <c r="I32" s="58"/>
      <c r="J32" s="58"/>
      <c r="K32" s="58"/>
      <c r="L32" s="58"/>
      <c r="M32" s="58"/>
      <c r="N32" s="58"/>
      <c r="O32" s="58"/>
      <c r="P32" s="58"/>
      <c r="Q32" s="58"/>
      <c r="R32" s="58"/>
      <c r="S32" s="58"/>
      <c r="T32" s="58"/>
      <c r="U32" s="58"/>
      <c r="V32" s="58"/>
      <c r="W32" s="58"/>
      <c r="X32" s="58"/>
      <c r="Y32" s="58"/>
    </row>
    <row r="33">
      <c r="A33" s="140"/>
      <c r="B33" s="145" t="s">
        <v>216</v>
      </c>
      <c r="C33" s="140"/>
      <c r="D33" s="140"/>
      <c r="E33" s="113"/>
      <c r="F33" s="148"/>
      <c r="G33" s="148"/>
      <c r="H33" s="148"/>
      <c r="I33" s="43"/>
      <c r="J33" s="43"/>
      <c r="K33" s="43"/>
      <c r="L33" s="43"/>
      <c r="M33" s="43"/>
      <c r="N33" s="43"/>
      <c r="O33" s="43"/>
      <c r="P33" s="43"/>
      <c r="Q33" s="43"/>
      <c r="R33" s="43"/>
      <c r="S33" s="43"/>
      <c r="T33" s="43"/>
      <c r="U33" s="43"/>
      <c r="V33" s="43"/>
      <c r="W33" s="43"/>
      <c r="X33" s="43"/>
      <c r="Y33" s="43"/>
    </row>
    <row r="34">
      <c r="A34" s="140"/>
      <c r="B34" s="49"/>
      <c r="C34" s="45"/>
      <c r="D34" s="45" t="s">
        <v>252</v>
      </c>
      <c r="E34" s="45" t="s">
        <v>253</v>
      </c>
      <c r="F34" s="45" t="s">
        <v>254</v>
      </c>
      <c r="G34" s="59" t="s">
        <v>255</v>
      </c>
      <c r="H34" s="59"/>
      <c r="I34" s="43"/>
      <c r="J34" s="43"/>
      <c r="K34" s="43"/>
      <c r="L34" s="43"/>
      <c r="M34" s="43"/>
      <c r="N34" s="43"/>
      <c r="O34" s="43"/>
      <c r="P34" s="43"/>
      <c r="Q34" s="43"/>
      <c r="R34" s="43"/>
      <c r="S34" s="43"/>
      <c r="T34" s="43"/>
      <c r="U34" s="43"/>
      <c r="V34" s="43"/>
      <c r="W34" s="43"/>
      <c r="X34" s="43"/>
      <c r="Y34" s="43"/>
    </row>
    <row r="35">
      <c r="A35" s="140"/>
      <c r="B35" s="49"/>
      <c r="C35" s="149" t="s">
        <v>256</v>
      </c>
      <c r="D35" s="164">
        <f>'Ratios 2022'!E41</f>
        <v>0.6939701256</v>
      </c>
      <c r="E35" s="164">
        <f>'Ratios 2023'!E41</f>
        <v>0.6067101345</v>
      </c>
      <c r="F35" s="164">
        <f>'Ratios 2024'!E41</f>
        <v>0.8686581165</v>
      </c>
      <c r="G35" s="182">
        <f t="shared" ref="G35:G37" si="1">average(D35:F35)</f>
        <v>0.7231127922</v>
      </c>
      <c r="H35" s="182"/>
      <c r="I35" s="43"/>
      <c r="J35" s="43"/>
      <c r="K35" s="43"/>
      <c r="L35" s="43"/>
      <c r="M35" s="43"/>
      <c r="N35" s="43"/>
      <c r="O35" s="43"/>
      <c r="P35" s="43"/>
      <c r="Q35" s="43"/>
      <c r="R35" s="43"/>
      <c r="S35" s="43"/>
      <c r="T35" s="43"/>
      <c r="U35" s="43"/>
      <c r="V35" s="43"/>
      <c r="W35" s="43"/>
      <c r="X35" s="43"/>
      <c r="Y35" s="43"/>
    </row>
    <row r="36">
      <c r="A36" s="140"/>
      <c r="B36" s="52"/>
      <c r="C36" s="149" t="s">
        <v>218</v>
      </c>
      <c r="D36" s="164">
        <f>'Ratios 2022'!E42</f>
        <v>0.2450601788</v>
      </c>
      <c r="E36" s="164">
        <f>'Ratios 2023'!E42</f>
        <v>0.314040937</v>
      </c>
      <c r="F36" s="164">
        <f>'Ratios 2024'!E42</f>
        <v>0.07539429956</v>
      </c>
      <c r="G36" s="182">
        <f t="shared" si="1"/>
        <v>0.2114984718</v>
      </c>
      <c r="H36" s="182"/>
      <c r="I36" s="43"/>
      <c r="J36" s="43"/>
      <c r="K36" s="43"/>
      <c r="L36" s="43"/>
      <c r="M36" s="43"/>
      <c r="N36" s="43"/>
      <c r="O36" s="43"/>
      <c r="P36" s="43"/>
      <c r="Q36" s="43"/>
      <c r="R36" s="43"/>
      <c r="S36" s="43"/>
      <c r="T36" s="43"/>
      <c r="U36" s="43"/>
      <c r="V36" s="43"/>
      <c r="W36" s="43"/>
      <c r="X36" s="43"/>
      <c r="Y36" s="43"/>
    </row>
    <row r="37">
      <c r="A37" s="140"/>
      <c r="B37" s="183"/>
      <c r="C37" s="149" t="s">
        <v>219</v>
      </c>
      <c r="D37" s="164">
        <f>'Ratios 2022'!E43</f>
        <v>0.06096969556</v>
      </c>
      <c r="E37" s="164">
        <f>'Ratios 2023'!E43</f>
        <v>0.07924892845</v>
      </c>
      <c r="F37" s="164">
        <f>'Ratios 2024'!E43</f>
        <v>0.05594758396</v>
      </c>
      <c r="G37" s="182">
        <f t="shared" si="1"/>
        <v>0.06538873599</v>
      </c>
      <c r="H37" s="182"/>
      <c r="I37" s="43"/>
      <c r="J37" s="43"/>
      <c r="K37" s="43"/>
      <c r="L37" s="43"/>
      <c r="M37" s="43"/>
      <c r="N37" s="43"/>
      <c r="O37" s="43"/>
      <c r="P37" s="43"/>
      <c r="Q37" s="43"/>
      <c r="R37" s="43"/>
      <c r="S37" s="43"/>
      <c r="T37" s="43"/>
      <c r="U37" s="43"/>
      <c r="V37" s="43"/>
      <c r="W37" s="43"/>
      <c r="X37" s="43"/>
      <c r="Y37" s="43"/>
    </row>
    <row r="38">
      <c r="A38" s="140"/>
      <c r="B38" s="183"/>
      <c r="C38" s="113"/>
      <c r="D38" s="113"/>
      <c r="E38" s="113"/>
      <c r="F38" s="148"/>
      <c r="G38" s="148"/>
      <c r="H38" s="148"/>
      <c r="I38" s="43"/>
      <c r="J38" s="43"/>
      <c r="K38" s="43"/>
      <c r="L38" s="43"/>
      <c r="M38" s="43"/>
      <c r="N38" s="43"/>
      <c r="O38" s="43"/>
      <c r="P38" s="43"/>
      <c r="Q38" s="43"/>
      <c r="R38" s="43"/>
      <c r="S38" s="43"/>
      <c r="T38" s="43"/>
      <c r="U38" s="43"/>
      <c r="V38" s="43"/>
      <c r="W38" s="43"/>
      <c r="X38" s="43"/>
      <c r="Y38" s="43"/>
    </row>
    <row r="39">
      <c r="A39" s="142" t="s">
        <v>220</v>
      </c>
      <c r="B39" s="5"/>
      <c r="C39" s="159"/>
      <c r="D39" s="159"/>
      <c r="E39" s="114"/>
      <c r="F39" s="160"/>
      <c r="G39" s="160"/>
      <c r="H39" s="160"/>
      <c r="I39" s="58"/>
      <c r="J39" s="58"/>
      <c r="K39" s="58"/>
      <c r="L39" s="58"/>
      <c r="M39" s="58"/>
      <c r="N39" s="58"/>
      <c r="O39" s="58"/>
      <c r="P39" s="58"/>
      <c r="Q39" s="58"/>
      <c r="R39" s="58"/>
      <c r="S39" s="58"/>
      <c r="T39" s="58"/>
      <c r="U39" s="58"/>
      <c r="V39" s="58"/>
      <c r="W39" s="58"/>
      <c r="X39" s="58"/>
      <c r="Y39" s="58"/>
    </row>
    <row r="40">
      <c r="A40" s="140"/>
      <c r="B40" s="145" t="s">
        <v>221</v>
      </c>
      <c r="C40" s="140"/>
      <c r="D40" s="140"/>
      <c r="E40" s="113"/>
      <c r="F40" s="148"/>
      <c r="G40" s="148"/>
      <c r="H40" s="148"/>
      <c r="I40" s="43"/>
      <c r="J40" s="43"/>
      <c r="K40" s="43"/>
      <c r="L40" s="43"/>
      <c r="M40" s="43"/>
      <c r="N40" s="43"/>
      <c r="O40" s="43"/>
      <c r="P40" s="43"/>
      <c r="Q40" s="43"/>
      <c r="R40" s="43"/>
      <c r="S40" s="43"/>
      <c r="T40" s="43"/>
      <c r="U40" s="43"/>
      <c r="V40" s="43"/>
      <c r="W40" s="43"/>
      <c r="X40" s="43"/>
      <c r="Y40" s="43"/>
    </row>
    <row r="41">
      <c r="A41" s="140"/>
      <c r="B41" s="49"/>
      <c r="C41" s="45"/>
      <c r="D41" s="45" t="s">
        <v>252</v>
      </c>
      <c r="E41" s="45" t="s">
        <v>253</v>
      </c>
      <c r="F41" s="45" t="s">
        <v>254</v>
      </c>
      <c r="G41" s="59" t="s">
        <v>255</v>
      </c>
      <c r="H41" s="59"/>
      <c r="I41" s="43"/>
      <c r="J41" s="43"/>
      <c r="K41" s="43"/>
      <c r="L41" s="43"/>
      <c r="M41" s="43"/>
      <c r="N41" s="43"/>
      <c r="O41" s="43"/>
      <c r="P41" s="43"/>
      <c r="Q41" s="43"/>
      <c r="R41" s="43"/>
      <c r="S41" s="43"/>
      <c r="T41" s="43"/>
      <c r="U41" s="43"/>
      <c r="V41" s="43"/>
      <c r="W41" s="43"/>
      <c r="X41" s="43"/>
      <c r="Y41" s="43"/>
    </row>
    <row r="42">
      <c r="A42" s="140"/>
      <c r="B42" s="49"/>
      <c r="C42" s="149" t="s">
        <v>224</v>
      </c>
      <c r="D42" s="167">
        <f>'Ratios 2022'!D49</f>
        <v>17.00878841</v>
      </c>
      <c r="E42" s="167">
        <f>'Ratios 2023'!D49</f>
        <v>9.206476603</v>
      </c>
      <c r="F42" s="167">
        <f>'Ratios 2024'!D49</f>
        <v>22.24858055</v>
      </c>
      <c r="G42" s="184">
        <f>average(D42:F42)</f>
        <v>16.15461519</v>
      </c>
      <c r="H42" s="151" t="s">
        <v>225</v>
      </c>
      <c r="I42" s="43"/>
      <c r="J42" s="43"/>
      <c r="K42" s="43"/>
      <c r="L42" s="43"/>
      <c r="M42" s="43"/>
      <c r="N42" s="43"/>
      <c r="O42" s="43"/>
      <c r="P42" s="43"/>
      <c r="Q42" s="43"/>
      <c r="R42" s="43"/>
      <c r="S42" s="43"/>
      <c r="T42" s="43"/>
      <c r="U42" s="43"/>
      <c r="V42" s="43"/>
      <c r="W42" s="43"/>
      <c r="X42" s="43"/>
      <c r="Y42" s="43"/>
    </row>
    <row r="43">
      <c r="A43" s="140"/>
      <c r="B43" s="52"/>
      <c r="C43" s="113"/>
      <c r="D43" s="113"/>
      <c r="E43" s="113"/>
      <c r="F43" s="148"/>
      <c r="G43" s="148"/>
      <c r="H43" s="148"/>
      <c r="I43" s="43"/>
      <c r="J43" s="43"/>
      <c r="K43" s="43"/>
      <c r="L43" s="43"/>
      <c r="M43" s="43"/>
      <c r="N43" s="43"/>
      <c r="O43" s="43"/>
      <c r="P43" s="43"/>
      <c r="Q43" s="43"/>
      <c r="R43" s="43"/>
      <c r="S43" s="43"/>
      <c r="T43" s="43"/>
      <c r="U43" s="43"/>
      <c r="V43" s="43"/>
      <c r="W43" s="43"/>
      <c r="X43" s="43"/>
      <c r="Y43" s="43"/>
    </row>
    <row r="44">
      <c r="A44" s="142" t="s">
        <v>226</v>
      </c>
      <c r="B44" s="5"/>
      <c r="C44" s="159"/>
      <c r="D44" s="159"/>
      <c r="E44" s="114"/>
      <c r="F44" s="160"/>
      <c r="G44" s="160"/>
      <c r="H44" s="160"/>
      <c r="I44" s="58"/>
      <c r="J44" s="58"/>
      <c r="K44" s="58"/>
      <c r="L44" s="58"/>
      <c r="M44" s="58"/>
      <c r="N44" s="58"/>
      <c r="O44" s="58"/>
      <c r="P44" s="58"/>
      <c r="Q44" s="58"/>
      <c r="R44" s="58"/>
      <c r="S44" s="58"/>
      <c r="T44" s="58"/>
      <c r="U44" s="58"/>
      <c r="V44" s="58"/>
      <c r="W44" s="58"/>
      <c r="X44" s="58"/>
      <c r="Y44" s="58"/>
    </row>
    <row r="45">
      <c r="A45" s="140"/>
      <c r="B45" s="145" t="s">
        <v>227</v>
      </c>
      <c r="C45" s="140"/>
      <c r="D45" s="140"/>
      <c r="E45" s="113"/>
      <c r="F45" s="148"/>
      <c r="G45" s="148"/>
      <c r="H45" s="148"/>
      <c r="I45" s="43"/>
      <c r="J45" s="43"/>
      <c r="K45" s="43"/>
      <c r="L45" s="43"/>
      <c r="M45" s="43"/>
      <c r="N45" s="43"/>
      <c r="O45" s="43"/>
      <c r="P45" s="43"/>
      <c r="Q45" s="43"/>
      <c r="R45" s="43"/>
      <c r="S45" s="43"/>
      <c r="T45" s="43"/>
      <c r="U45" s="43"/>
      <c r="V45" s="43"/>
      <c r="W45" s="43"/>
      <c r="X45" s="43"/>
      <c r="Y45" s="43"/>
    </row>
    <row r="46">
      <c r="A46" s="140"/>
      <c r="B46" s="49"/>
      <c r="C46" s="45"/>
      <c r="D46" s="45" t="s">
        <v>252</v>
      </c>
      <c r="E46" s="45" t="s">
        <v>253</v>
      </c>
      <c r="F46" s="45" t="s">
        <v>254</v>
      </c>
      <c r="G46" s="59" t="s">
        <v>255</v>
      </c>
      <c r="H46" s="59"/>
      <c r="I46" s="43"/>
      <c r="J46" s="43"/>
      <c r="K46" s="43"/>
      <c r="L46" s="43"/>
      <c r="M46" s="43"/>
      <c r="N46" s="43"/>
      <c r="O46" s="43"/>
      <c r="P46" s="43"/>
      <c r="Q46" s="43"/>
      <c r="R46" s="43"/>
      <c r="S46" s="43"/>
      <c r="T46" s="43"/>
      <c r="U46" s="43"/>
      <c r="V46" s="43"/>
      <c r="W46" s="43"/>
      <c r="X46" s="43"/>
      <c r="Y46" s="43"/>
    </row>
    <row r="47">
      <c r="A47" s="140"/>
      <c r="B47" s="49"/>
      <c r="C47" s="149" t="s">
        <v>230</v>
      </c>
      <c r="D47" s="150">
        <f>'Ratios 2022'!D54</f>
        <v>47.18907105</v>
      </c>
      <c r="E47" s="150">
        <f>'Ratios 2023'!D54</f>
        <v>33.26741514</v>
      </c>
      <c r="F47" s="150">
        <f>'Ratios 2024'!D54</f>
        <v>25.13771476</v>
      </c>
      <c r="G47" s="178">
        <f>average(D47:F47)</f>
        <v>35.19806698</v>
      </c>
      <c r="H47" s="151" t="s">
        <v>231</v>
      </c>
      <c r="I47" s="43"/>
      <c r="J47" s="43"/>
      <c r="K47" s="43"/>
      <c r="L47" s="43"/>
      <c r="M47" s="43"/>
      <c r="N47" s="43"/>
      <c r="O47" s="43"/>
      <c r="P47" s="43"/>
      <c r="Q47" s="43"/>
      <c r="R47" s="43"/>
      <c r="S47" s="43"/>
      <c r="T47" s="43"/>
      <c r="U47" s="43"/>
      <c r="V47" s="43"/>
      <c r="W47" s="43"/>
      <c r="X47" s="43"/>
      <c r="Y47" s="43"/>
    </row>
    <row r="48">
      <c r="A48" s="140"/>
      <c r="B48" s="52"/>
      <c r="C48" s="113"/>
      <c r="D48" s="113"/>
      <c r="E48" s="113"/>
      <c r="F48" s="148"/>
      <c r="G48" s="148"/>
      <c r="H48" s="148"/>
      <c r="I48" s="43"/>
      <c r="J48" s="43"/>
      <c r="K48" s="43"/>
      <c r="L48" s="43"/>
      <c r="M48" s="43"/>
      <c r="N48" s="43"/>
      <c r="O48" s="43"/>
      <c r="P48" s="43"/>
      <c r="Q48" s="43"/>
      <c r="R48" s="43"/>
      <c r="S48" s="43"/>
      <c r="T48" s="43"/>
      <c r="U48" s="43"/>
      <c r="V48" s="43"/>
      <c r="W48" s="43"/>
      <c r="X48" s="43"/>
      <c r="Y48" s="43"/>
    </row>
    <row r="49">
      <c r="A49" s="142" t="s">
        <v>232</v>
      </c>
      <c r="B49" s="5"/>
      <c r="C49" s="159"/>
      <c r="D49" s="159"/>
      <c r="E49" s="114"/>
      <c r="F49" s="160"/>
      <c r="G49" s="160"/>
      <c r="H49" s="160"/>
      <c r="I49" s="58"/>
      <c r="J49" s="58"/>
      <c r="K49" s="58"/>
      <c r="L49" s="58"/>
      <c r="M49" s="58"/>
      <c r="N49" s="58"/>
      <c r="O49" s="58"/>
      <c r="P49" s="58"/>
      <c r="Q49" s="58"/>
      <c r="R49" s="58"/>
      <c r="S49" s="58"/>
      <c r="T49" s="58"/>
      <c r="U49" s="58"/>
      <c r="V49" s="58"/>
      <c r="W49" s="58"/>
      <c r="X49" s="58"/>
      <c r="Y49" s="58"/>
    </row>
    <row r="50">
      <c r="A50" s="140"/>
      <c r="B50" s="145" t="s">
        <v>233</v>
      </c>
      <c r="C50" s="140"/>
      <c r="D50" s="140"/>
      <c r="E50" s="113"/>
      <c r="F50" s="148"/>
      <c r="G50" s="148"/>
      <c r="H50" s="148"/>
      <c r="I50" s="43"/>
      <c r="J50" s="43"/>
      <c r="K50" s="43"/>
      <c r="L50" s="43"/>
      <c r="M50" s="43"/>
      <c r="N50" s="43"/>
      <c r="O50" s="43"/>
      <c r="P50" s="43"/>
      <c r="Q50" s="43"/>
      <c r="R50" s="43"/>
      <c r="S50" s="43"/>
      <c r="T50" s="43"/>
      <c r="U50" s="43"/>
      <c r="V50" s="43"/>
      <c r="W50" s="43"/>
      <c r="X50" s="43"/>
      <c r="Y50" s="43"/>
    </row>
    <row r="51">
      <c r="A51" s="140"/>
      <c r="B51" s="49"/>
      <c r="C51" s="45"/>
      <c r="D51" s="45" t="s">
        <v>252</v>
      </c>
      <c r="E51" s="45" t="s">
        <v>253</v>
      </c>
      <c r="F51" s="45" t="s">
        <v>254</v>
      </c>
      <c r="G51" s="59" t="s">
        <v>255</v>
      </c>
      <c r="H51" s="59"/>
      <c r="I51" s="43"/>
      <c r="J51" s="43"/>
      <c r="K51" s="43"/>
      <c r="L51" s="43"/>
      <c r="M51" s="43"/>
      <c r="N51" s="43"/>
      <c r="O51" s="43"/>
      <c r="P51" s="43"/>
      <c r="Q51" s="43"/>
      <c r="R51" s="43"/>
      <c r="S51" s="43"/>
      <c r="T51" s="43"/>
      <c r="U51" s="43"/>
      <c r="V51" s="43"/>
      <c r="W51" s="43"/>
      <c r="X51" s="43"/>
      <c r="Y51" s="43"/>
    </row>
    <row r="52">
      <c r="A52" s="140"/>
      <c r="B52" s="49"/>
      <c r="C52" s="149" t="s">
        <v>236</v>
      </c>
      <c r="D52" s="185">
        <f>'Ratios 2022'!D59</f>
        <v>0</v>
      </c>
      <c r="E52" s="185">
        <f>'Ratios 2023'!D59</f>
        <v>0</v>
      </c>
      <c r="F52" s="185">
        <f>'Ratios 2024'!D59</f>
        <v>0</v>
      </c>
      <c r="G52" s="186">
        <f>average(D52:F52)</f>
        <v>0</v>
      </c>
      <c r="H52" s="151" t="s">
        <v>237</v>
      </c>
      <c r="I52" s="43"/>
      <c r="J52" s="43"/>
      <c r="K52" s="43"/>
      <c r="L52" s="43"/>
      <c r="M52" s="43"/>
      <c r="N52" s="43"/>
      <c r="O52" s="43"/>
      <c r="P52" s="43"/>
      <c r="Q52" s="43"/>
      <c r="R52" s="43"/>
      <c r="S52" s="43"/>
      <c r="T52" s="43"/>
      <c r="U52" s="43"/>
      <c r="V52" s="43"/>
      <c r="W52" s="43"/>
      <c r="X52" s="43"/>
      <c r="Y52" s="43"/>
    </row>
    <row r="53">
      <c r="A53" s="140"/>
      <c r="B53" s="52"/>
      <c r="C53" s="113"/>
      <c r="D53" s="113"/>
      <c r="E53" s="113"/>
      <c r="F53" s="148"/>
      <c r="G53" s="148"/>
      <c r="H53" s="148"/>
      <c r="I53" s="43"/>
      <c r="J53" s="43"/>
      <c r="K53" s="43"/>
      <c r="L53" s="43"/>
      <c r="M53" s="43"/>
      <c r="N53" s="43"/>
      <c r="O53" s="43"/>
      <c r="P53" s="43"/>
      <c r="Q53" s="43"/>
      <c r="R53" s="43"/>
      <c r="S53" s="43"/>
      <c r="T53" s="43"/>
      <c r="U53" s="43"/>
      <c r="V53" s="43"/>
      <c r="W53" s="43"/>
      <c r="X53" s="43"/>
      <c r="Y53" s="43"/>
    </row>
    <row r="54">
      <c r="A54" s="43"/>
      <c r="B54" s="171"/>
      <c r="C54" s="43"/>
      <c r="D54" s="43"/>
      <c r="E54" s="43"/>
      <c r="F54" s="172"/>
      <c r="G54" s="172"/>
      <c r="H54" s="172"/>
      <c r="I54" s="43"/>
      <c r="J54" s="43"/>
      <c r="K54" s="43"/>
      <c r="L54" s="43"/>
      <c r="M54" s="43"/>
      <c r="N54" s="43"/>
      <c r="O54" s="43"/>
      <c r="P54" s="43"/>
      <c r="Q54" s="43"/>
      <c r="R54" s="43"/>
      <c r="S54" s="43"/>
      <c r="T54" s="43"/>
      <c r="U54" s="43"/>
      <c r="V54" s="43"/>
      <c r="W54" s="43"/>
      <c r="X54" s="43"/>
      <c r="Y54" s="43"/>
    </row>
    <row r="55">
      <c r="A55" s="43"/>
      <c r="B55" s="171"/>
      <c r="C55" s="43"/>
      <c r="D55" s="43"/>
      <c r="E55" s="43"/>
      <c r="F55" s="172"/>
      <c r="G55" s="172"/>
      <c r="H55" s="172"/>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1"/>
      <c r="C57" s="43"/>
      <c r="D57" s="43"/>
      <c r="E57" s="43"/>
      <c r="F57" s="172"/>
      <c r="G57" s="172"/>
      <c r="H57" s="172"/>
      <c r="I57" s="43"/>
      <c r="J57" s="43"/>
      <c r="K57" s="43"/>
      <c r="L57" s="43"/>
      <c r="M57" s="43"/>
      <c r="N57" s="43"/>
      <c r="O57" s="43"/>
      <c r="P57" s="43"/>
      <c r="Q57" s="43"/>
      <c r="R57" s="43"/>
      <c r="S57" s="43"/>
      <c r="T57" s="43"/>
      <c r="U57" s="43"/>
      <c r="V57" s="43"/>
      <c r="W57" s="43"/>
      <c r="X57" s="43"/>
      <c r="Y57" s="43"/>
    </row>
    <row r="58">
      <c r="A58" s="43"/>
      <c r="B58" s="171"/>
      <c r="C58" s="43"/>
      <c r="D58" s="43"/>
      <c r="E58" s="43"/>
      <c r="F58" s="172"/>
      <c r="G58" s="172"/>
      <c r="H58" s="172"/>
      <c r="I58" s="43"/>
      <c r="J58" s="43"/>
      <c r="K58" s="43"/>
      <c r="L58" s="43"/>
      <c r="M58" s="43"/>
      <c r="N58" s="43"/>
      <c r="O58" s="43"/>
      <c r="P58" s="43"/>
      <c r="Q58" s="43"/>
      <c r="R58" s="43"/>
      <c r="S58" s="43"/>
      <c r="T58" s="43"/>
      <c r="U58" s="43"/>
      <c r="V58" s="43"/>
      <c r="W58" s="43"/>
      <c r="X58" s="43"/>
      <c r="Y58" s="43"/>
    </row>
    <row r="59">
      <c r="A59" s="43"/>
      <c r="B59" s="171"/>
      <c r="C59" s="43"/>
      <c r="D59" s="43"/>
      <c r="E59" s="43"/>
      <c r="F59" s="172"/>
      <c r="G59" s="172"/>
      <c r="H59" s="172"/>
      <c r="I59" s="43"/>
      <c r="J59" s="43"/>
      <c r="K59" s="43"/>
      <c r="L59" s="43"/>
      <c r="M59" s="43"/>
      <c r="N59" s="43"/>
      <c r="O59" s="43"/>
      <c r="P59" s="43"/>
      <c r="Q59" s="43"/>
      <c r="R59" s="43"/>
      <c r="S59" s="43"/>
      <c r="T59" s="43"/>
      <c r="U59" s="43"/>
      <c r="V59" s="43"/>
      <c r="W59" s="43"/>
      <c r="X59" s="43"/>
      <c r="Y59" s="43"/>
    </row>
    <row r="60">
      <c r="A60" s="43"/>
      <c r="B60" s="171"/>
      <c r="C60" s="43"/>
      <c r="D60" s="43"/>
      <c r="E60" s="43"/>
      <c r="F60" s="172"/>
      <c r="G60" s="172"/>
      <c r="H60" s="172"/>
      <c r="I60" s="43"/>
      <c r="J60" s="43"/>
      <c r="K60" s="43"/>
      <c r="L60" s="43"/>
      <c r="M60" s="43"/>
      <c r="N60" s="43"/>
      <c r="O60" s="43"/>
      <c r="P60" s="43"/>
      <c r="Q60" s="43"/>
      <c r="R60" s="43"/>
      <c r="S60" s="43"/>
      <c r="T60" s="43"/>
      <c r="U60" s="43"/>
      <c r="V60" s="43"/>
      <c r="W60" s="43"/>
      <c r="X60" s="43"/>
      <c r="Y60" s="43"/>
    </row>
    <row r="61">
      <c r="A61" s="43"/>
      <c r="B61" s="171"/>
      <c r="C61" s="43"/>
      <c r="D61" s="43"/>
      <c r="E61" s="43"/>
      <c r="F61" s="172"/>
      <c r="G61" s="172"/>
      <c r="H61" s="172"/>
      <c r="I61" s="43"/>
      <c r="J61" s="43"/>
      <c r="K61" s="43"/>
      <c r="L61" s="43"/>
      <c r="M61" s="43"/>
      <c r="N61" s="43"/>
      <c r="O61" s="43"/>
      <c r="P61" s="43"/>
      <c r="Q61" s="43"/>
      <c r="R61" s="43"/>
      <c r="S61" s="43"/>
      <c r="T61" s="43"/>
      <c r="U61" s="43"/>
      <c r="V61" s="43"/>
      <c r="W61" s="43"/>
      <c r="X61" s="43"/>
      <c r="Y61" s="43"/>
    </row>
    <row r="62">
      <c r="A62" s="43"/>
      <c r="B62" s="171"/>
      <c r="C62" s="43"/>
      <c r="D62" s="43"/>
      <c r="E62" s="43"/>
      <c r="F62" s="172"/>
      <c r="G62" s="43"/>
      <c r="H62" s="43"/>
      <c r="I62" s="43"/>
      <c r="J62" s="43"/>
      <c r="K62" s="43"/>
      <c r="L62" s="43"/>
      <c r="M62" s="43"/>
      <c r="N62" s="43"/>
      <c r="O62" s="43"/>
      <c r="P62" s="43"/>
      <c r="Q62" s="43"/>
      <c r="R62" s="43"/>
      <c r="S62" s="43"/>
      <c r="T62" s="43"/>
      <c r="U62" s="43"/>
      <c r="V62" s="43"/>
      <c r="W62" s="43"/>
      <c r="X62" s="43"/>
      <c r="Y62" s="43"/>
    </row>
    <row r="63">
      <c r="A63" s="43"/>
      <c r="B63" s="171"/>
      <c r="C63" s="43"/>
      <c r="D63" s="43"/>
      <c r="E63" s="43"/>
      <c r="F63" s="172"/>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2"/>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2"/>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2"/>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2"/>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2"/>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2"/>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2"/>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2"/>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2"/>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2"/>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2"/>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2"/>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2"/>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2"/>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2"/>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2"/>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2"/>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2"/>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2"/>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2"/>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2"/>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2"/>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2"/>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2"/>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2"/>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2"/>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2"/>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2"/>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2"/>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2"/>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2"/>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2"/>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2"/>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2"/>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2"/>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2"/>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2"/>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2"/>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2"/>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2"/>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2"/>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2"/>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2"/>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2"/>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2"/>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2"/>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2"/>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2"/>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2"/>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2"/>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2"/>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2"/>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2"/>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2"/>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2"/>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2"/>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2"/>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2"/>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2"/>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2"/>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2"/>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2"/>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2"/>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2"/>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2"/>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2"/>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2"/>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2"/>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2"/>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2"/>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2"/>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2"/>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2"/>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2"/>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2"/>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2"/>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2"/>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2"/>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2"/>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2"/>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2"/>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2"/>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2"/>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2"/>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2"/>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2"/>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2"/>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2"/>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2"/>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2"/>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2"/>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2"/>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2"/>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2"/>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2"/>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2"/>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2"/>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2"/>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2"/>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2"/>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2"/>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2"/>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2"/>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2"/>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2"/>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2"/>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2"/>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2"/>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2"/>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2"/>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2"/>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2"/>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2"/>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2"/>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2"/>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2"/>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2"/>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2"/>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2"/>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2"/>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2"/>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2"/>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2"/>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2"/>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2"/>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2"/>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2"/>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2"/>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2"/>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2"/>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2"/>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2"/>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2"/>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2"/>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2"/>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2"/>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2"/>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2"/>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2"/>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2"/>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2"/>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2"/>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2"/>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2"/>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2"/>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2"/>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2"/>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2"/>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2"/>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2"/>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2"/>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2"/>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2"/>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2"/>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2"/>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2"/>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2"/>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2"/>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2"/>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2"/>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2"/>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2"/>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2"/>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2"/>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2"/>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2"/>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2"/>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2"/>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2"/>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2"/>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2"/>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2"/>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2"/>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2"/>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2"/>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2"/>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2"/>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2"/>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2"/>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2"/>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2"/>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2"/>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2"/>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2"/>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2"/>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2"/>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2"/>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2"/>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2"/>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2"/>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2"/>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2"/>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2"/>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2"/>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2"/>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2"/>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2"/>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2"/>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2"/>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2"/>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2"/>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2"/>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2"/>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2"/>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2"/>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2"/>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2"/>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2"/>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2"/>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2"/>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2"/>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2"/>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2"/>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2"/>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2"/>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2"/>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2"/>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2"/>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2"/>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2"/>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2"/>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2"/>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2"/>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2"/>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2"/>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2"/>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2"/>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2"/>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2"/>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2"/>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2"/>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2"/>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2"/>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2"/>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2"/>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2"/>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2"/>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2"/>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2"/>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2"/>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2"/>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2"/>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2"/>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2"/>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2"/>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2"/>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2"/>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2"/>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2"/>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2"/>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2"/>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2"/>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2"/>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2"/>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2"/>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2"/>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2"/>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2"/>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2"/>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2"/>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2"/>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2"/>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2"/>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2"/>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2"/>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2"/>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2"/>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2"/>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2"/>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2"/>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2"/>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2"/>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2"/>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2"/>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2"/>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2"/>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2"/>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2"/>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2"/>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2"/>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2"/>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2"/>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2"/>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2"/>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2"/>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2"/>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2"/>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2"/>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2"/>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2"/>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2"/>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2"/>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2"/>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2"/>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2"/>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2"/>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2"/>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2"/>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2"/>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2"/>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2"/>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2"/>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2"/>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2"/>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2"/>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2"/>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2"/>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2"/>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2"/>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2"/>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2"/>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2"/>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2"/>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2"/>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2"/>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2"/>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2"/>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2"/>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2"/>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2"/>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2"/>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2"/>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2"/>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2"/>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2"/>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2"/>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2"/>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2"/>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2"/>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2"/>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2"/>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2"/>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2"/>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2"/>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2"/>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2"/>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2"/>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2"/>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2"/>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2"/>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2"/>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2"/>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2"/>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2"/>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2"/>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2"/>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2"/>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2"/>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2"/>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2"/>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2"/>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2"/>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2"/>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2"/>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2"/>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2"/>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2"/>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2"/>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2"/>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2"/>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2"/>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2"/>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2"/>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2"/>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2"/>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2"/>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2"/>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2"/>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2"/>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2"/>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2"/>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2"/>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2"/>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2"/>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2"/>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2"/>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2"/>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2"/>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2"/>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2"/>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2"/>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2"/>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2"/>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2"/>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2"/>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2"/>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2"/>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2"/>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2"/>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2"/>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2"/>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2"/>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2"/>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2"/>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2"/>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2"/>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2"/>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2"/>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2"/>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2"/>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2"/>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2"/>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2"/>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2"/>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2"/>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2"/>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2"/>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2"/>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2"/>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2"/>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2"/>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2"/>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2"/>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2"/>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2"/>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2"/>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2"/>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2"/>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2"/>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2"/>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2"/>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2"/>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2"/>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2"/>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2"/>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2"/>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2"/>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2"/>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2"/>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2"/>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2"/>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2"/>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2"/>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2"/>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2"/>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2"/>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2"/>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2"/>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2"/>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2"/>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2"/>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2"/>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2"/>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2"/>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2"/>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2"/>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2"/>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2"/>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2"/>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2"/>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2"/>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2"/>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2"/>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2"/>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2"/>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2"/>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2"/>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2"/>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2"/>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2"/>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2"/>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2"/>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2"/>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2"/>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2"/>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2"/>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2"/>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2"/>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2"/>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2"/>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2"/>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2"/>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2"/>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2"/>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2"/>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2"/>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2"/>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2"/>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2"/>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2"/>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2"/>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2"/>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2"/>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2"/>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2"/>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2"/>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2"/>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2"/>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2"/>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2"/>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2"/>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2"/>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2"/>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2"/>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2"/>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2"/>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2"/>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2"/>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2"/>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2"/>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2"/>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2"/>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2"/>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2"/>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2"/>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2"/>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2"/>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2"/>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2"/>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2"/>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2"/>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2"/>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2"/>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2"/>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2"/>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2"/>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2"/>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2"/>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2"/>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2"/>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2"/>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2"/>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2"/>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2"/>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2"/>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2"/>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2"/>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2"/>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2"/>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2"/>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2"/>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2"/>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2"/>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2"/>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2"/>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2"/>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2"/>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2"/>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2"/>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2"/>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2"/>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2"/>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2"/>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2"/>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2"/>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2"/>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2"/>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2"/>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2"/>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2"/>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2"/>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2"/>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2"/>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2"/>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2"/>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2"/>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2"/>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2"/>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2"/>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2"/>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2"/>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2"/>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2"/>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2"/>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2"/>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2"/>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2"/>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2"/>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2"/>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2"/>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2"/>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2"/>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2"/>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2"/>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2"/>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2"/>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2"/>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2"/>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2"/>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2"/>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2"/>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2"/>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2"/>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2"/>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2"/>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2"/>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2"/>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2"/>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2"/>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2"/>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2"/>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2"/>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2"/>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2"/>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2"/>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2"/>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2"/>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2"/>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2"/>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2"/>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2"/>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2"/>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2"/>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2"/>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2"/>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2"/>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2"/>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2"/>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2"/>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2"/>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2"/>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2"/>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2"/>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2"/>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2"/>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2"/>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2"/>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2"/>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2"/>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2"/>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2"/>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2"/>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2"/>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2"/>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2"/>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2"/>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2"/>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2"/>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2"/>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2"/>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2"/>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2"/>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2"/>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2"/>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2"/>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2"/>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2"/>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2"/>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2"/>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2"/>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2"/>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2"/>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2"/>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2"/>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2"/>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2"/>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2"/>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2"/>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2"/>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2"/>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2"/>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2"/>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2"/>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2"/>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2"/>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2"/>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2"/>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2"/>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2"/>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2"/>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2"/>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2"/>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2"/>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2"/>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2"/>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2"/>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2"/>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2"/>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2"/>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2"/>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2"/>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2"/>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2"/>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2"/>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2"/>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2"/>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2"/>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2"/>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2"/>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2"/>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2"/>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2"/>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2"/>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2"/>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2"/>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2"/>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2"/>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2"/>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2"/>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2"/>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2"/>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2"/>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2"/>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2"/>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2"/>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2"/>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2"/>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2"/>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2"/>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2"/>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2"/>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2"/>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2"/>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2"/>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2"/>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2"/>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2"/>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2"/>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2"/>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2"/>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2"/>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2"/>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2"/>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2"/>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2"/>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2"/>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2"/>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2"/>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2"/>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2"/>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2"/>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2"/>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2"/>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2"/>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2"/>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2"/>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2"/>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2"/>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2"/>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2"/>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2"/>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2"/>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2"/>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2"/>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2"/>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2"/>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2"/>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2"/>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2"/>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2"/>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2"/>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2"/>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2"/>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2"/>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2"/>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2"/>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2"/>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2"/>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2"/>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2"/>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2"/>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2"/>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2"/>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2"/>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2"/>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2"/>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2"/>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2"/>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2"/>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2"/>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2"/>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2"/>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2"/>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2"/>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2"/>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2"/>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2"/>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2"/>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2"/>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2"/>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2"/>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2"/>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2"/>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2"/>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2"/>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2"/>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2"/>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2"/>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2"/>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2"/>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2"/>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2"/>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2"/>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2"/>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2"/>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2"/>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2"/>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2"/>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2"/>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2"/>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2"/>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2"/>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2"/>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2"/>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2"/>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2"/>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2"/>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2"/>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2"/>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2"/>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2"/>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2"/>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2"/>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2"/>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2"/>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2"/>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2"/>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2"/>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2"/>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2"/>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2"/>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2"/>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2"/>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2"/>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2"/>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2"/>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2"/>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2"/>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2"/>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2"/>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2"/>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2"/>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2"/>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2"/>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2"/>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2"/>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2"/>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2"/>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2"/>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2"/>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2"/>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2"/>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2"/>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2"/>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2"/>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2"/>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2"/>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2"/>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2"/>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2"/>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2"/>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2"/>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2"/>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2"/>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2"/>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2"/>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2"/>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2"/>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2"/>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2"/>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2"/>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2"/>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2"/>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2"/>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2"/>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2"/>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2"/>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2"/>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2"/>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2"/>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2"/>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2"/>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2"/>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2"/>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2"/>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2"/>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2"/>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2"/>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2"/>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2"/>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2"/>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2"/>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2"/>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2"/>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2"/>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2"/>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2"/>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2"/>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2"/>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2"/>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2"/>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2"/>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2"/>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2"/>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2"/>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2"/>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2"/>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2"/>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2"/>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2"/>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2"/>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2"/>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2"/>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2"/>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2"/>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2"/>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2"/>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2"/>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2"/>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2"/>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2"/>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2"/>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2"/>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2"/>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2"/>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2"/>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2"/>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2"/>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2"/>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2"/>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2"/>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2"/>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2"/>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2"/>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2"/>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2"/>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2"/>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2"/>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2"/>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2"/>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2"/>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2"/>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2"/>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2"/>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2"/>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2"/>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2"/>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2"/>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2"/>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2"/>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2"/>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2"/>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2"/>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2"/>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2"/>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2"/>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2"/>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2"/>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2"/>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2"/>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2"/>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2"/>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2"/>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2"/>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2"/>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2"/>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2"/>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CIVID NATION - WHEN WE ALL VOTE</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v>2.1081934E7</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2.1081934E7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421455.0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21081934</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84052.0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84052</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25796.0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22718.0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8168.0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14550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21206332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CIVID NATION - WHEN WE ALL VOTE</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1210188</v>
      </c>
      <c r="D3" s="99">
        <v>1210188.0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1868869</v>
      </c>
      <c r="D7" s="99">
        <v>1236012.0</v>
      </c>
      <c r="E7" s="99">
        <v>544420.0</v>
      </c>
      <c r="F7" s="99">
        <v>88437.0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9858631</v>
      </c>
      <c r="D9" s="99">
        <v>6520192.0</v>
      </c>
      <c r="E9" s="99">
        <v>2871917.0</v>
      </c>
      <c r="F9" s="99">
        <v>466522.0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179941</v>
      </c>
      <c r="D10" s="99">
        <v>119007.0</v>
      </c>
      <c r="E10" s="99">
        <v>52419.0</v>
      </c>
      <c r="F10" s="99">
        <v>8515.0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829203</v>
      </c>
      <c r="D11" s="99">
        <v>548409.0</v>
      </c>
      <c r="E11" s="99">
        <v>241555.0</v>
      </c>
      <c r="F11" s="99">
        <v>39239.0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952117</v>
      </c>
      <c r="D12" s="99">
        <v>629701.0</v>
      </c>
      <c r="E12" s="99">
        <v>277361.0</v>
      </c>
      <c r="F12" s="99">
        <v>45055.0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216938</v>
      </c>
      <c r="D15" s="99">
        <v>121059.0</v>
      </c>
      <c r="E15" s="99">
        <v>48122.0</v>
      </c>
      <c r="F15" s="99">
        <v>47757.0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130775</v>
      </c>
      <c r="D16" s="99">
        <v>72977.0</v>
      </c>
      <c r="E16" s="99">
        <v>29009.0</v>
      </c>
      <c r="F16" s="99">
        <v>28789.0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258000</v>
      </c>
      <c r="D18" s="99">
        <v>0.0</v>
      </c>
      <c r="E18" s="99">
        <v>0.0</v>
      </c>
      <c r="F18" s="99">
        <v>258000.0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1097850</v>
      </c>
      <c r="D20" s="99">
        <v>612640.0</v>
      </c>
      <c r="E20" s="99">
        <v>243528.0</v>
      </c>
      <c r="F20" s="99">
        <v>241682.0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390396</v>
      </c>
      <c r="D21" s="99">
        <v>385566.0</v>
      </c>
      <c r="E21" s="99">
        <v>3004.0</v>
      </c>
      <c r="F21" s="99">
        <v>1826.0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250009</v>
      </c>
      <c r="D22" s="99">
        <v>184224.0</v>
      </c>
      <c r="E22" s="99">
        <v>65050.0</v>
      </c>
      <c r="F22" s="99">
        <v>735.0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537896</v>
      </c>
      <c r="D23" s="99">
        <v>396360.0</v>
      </c>
      <c r="E23" s="99">
        <v>139955.0</v>
      </c>
      <c r="F23" s="99">
        <v>1581.0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190848</v>
      </c>
      <c r="D25" s="99">
        <v>140630.0</v>
      </c>
      <c r="E25" s="99">
        <v>49657.0</v>
      </c>
      <c r="F25" s="99">
        <v>561.0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545407</v>
      </c>
      <c r="D26" s="99">
        <v>390584.0</v>
      </c>
      <c r="E26" s="99">
        <v>153348.0</v>
      </c>
      <c r="F26" s="99">
        <v>1475.0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978189</v>
      </c>
      <c r="D28" s="99">
        <v>934809.0</v>
      </c>
      <c r="E28" s="99">
        <v>42883.0</v>
      </c>
      <c r="F28" s="99">
        <v>497.0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336231</v>
      </c>
      <c r="D31" s="99">
        <v>247759.0</v>
      </c>
      <c r="E31" s="99">
        <v>87484.0</v>
      </c>
      <c r="F31" s="99">
        <v>988.0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91348</v>
      </c>
      <c r="D32" s="99">
        <v>67312.0</v>
      </c>
      <c r="E32" s="99">
        <v>23768.0</v>
      </c>
      <c r="F32" s="99">
        <v>268.0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158965</v>
      </c>
      <c r="D34" s="99">
        <v>117137.0</v>
      </c>
      <c r="E34" s="99">
        <v>41361.0</v>
      </c>
      <c r="F34" s="99">
        <v>467.0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94594</v>
      </c>
      <c r="D35" s="99">
        <v>62562.0</v>
      </c>
      <c r="E35" s="99">
        <v>27556.0</v>
      </c>
      <c r="F35" s="99">
        <v>4476.0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44947</v>
      </c>
      <c r="D36" s="99">
        <v>33021.0</v>
      </c>
      <c r="E36" s="99">
        <v>11795.0</v>
      </c>
      <c r="F36" s="99">
        <v>131.0</v>
      </c>
      <c r="G36" s="43"/>
      <c r="H36" s="43"/>
      <c r="I36" s="43"/>
      <c r="J36" s="43"/>
      <c r="K36" s="43"/>
      <c r="L36" s="43"/>
      <c r="M36" s="43"/>
      <c r="N36" s="43"/>
      <c r="O36" s="43"/>
      <c r="P36" s="43"/>
      <c r="Q36" s="43"/>
      <c r="R36" s="43"/>
      <c r="S36" s="43"/>
      <c r="T36" s="43"/>
      <c r="U36" s="43"/>
      <c r="V36" s="43"/>
      <c r="W36" s="43"/>
      <c r="X36" s="43"/>
      <c r="Y36" s="43"/>
      <c r="Z36" s="43"/>
    </row>
    <row r="37">
      <c r="A37" s="45" t="s">
        <v>52</v>
      </c>
      <c r="B37" s="102" t="s">
        <v>137</v>
      </c>
      <c r="C37" s="98">
        <f t="shared" si="1"/>
        <v>37752</v>
      </c>
      <c r="D37" s="99">
        <v>27818.0</v>
      </c>
      <c r="E37" s="99">
        <v>9823.0</v>
      </c>
      <c r="F37" s="99">
        <v>111.0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70235</v>
      </c>
      <c r="D38" s="99">
        <v>49980.0</v>
      </c>
      <c r="E38" s="99">
        <v>17894.0</v>
      </c>
      <c r="F38" s="99">
        <v>2361.0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20329329</v>
      </c>
      <c r="D40" s="103">
        <f t="shared" si="2"/>
        <v>14107947</v>
      </c>
      <c r="E40" s="103">
        <f t="shared" si="2"/>
        <v>4981909</v>
      </c>
      <c r="F40" s="103">
        <f t="shared" si="2"/>
        <v>1239473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07" t="str">
        <f>'READ HERE FIRST'!A5</f>
        <v>CIVID NATION - WHEN WE ALL VOTE</v>
      </c>
      <c r="B1" s="5"/>
      <c r="C1" s="2">
        <f>'READ HERE FIRST'!B5</f>
        <v>2022</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1276635.0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8360874.0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4297295.0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112292.0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180928.0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1051418.0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515572.0</v>
      </c>
      <c r="E12" s="109">
        <f>D11-D12</f>
        <v>535846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228687.0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412423.0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15404980</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301511.0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170726.0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472237</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7194633.0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32">
        <v>7738110.0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3"/>
      <c r="E36" s="127">
        <f>sum(E30:E35)</f>
        <v>14932743</v>
      </c>
      <c r="F36" s="43"/>
      <c r="G36" s="43"/>
      <c r="H36" s="43"/>
      <c r="I36" s="43"/>
      <c r="J36" s="43"/>
      <c r="K36" s="43"/>
      <c r="L36" s="43"/>
      <c r="M36" s="43"/>
      <c r="N36" s="43"/>
      <c r="O36" s="43"/>
      <c r="P36" s="43"/>
      <c r="Q36" s="43"/>
      <c r="R36" s="43"/>
      <c r="S36" s="43"/>
      <c r="T36" s="43"/>
      <c r="U36" s="43"/>
      <c r="V36" s="43"/>
      <c r="W36" s="43"/>
      <c r="X36" s="43"/>
      <c r="Y36" s="43"/>
      <c r="Z36" s="43"/>
    </row>
    <row r="37">
      <c r="A37" s="134"/>
      <c r="B37" s="135">
        <v>33.0</v>
      </c>
      <c r="C37" s="136" t="s">
        <v>180</v>
      </c>
      <c r="D37" s="137"/>
      <c r="E37" s="138">
        <f>E36+E28</f>
        <v>15404980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9" t="str">
        <f>'READ HERE FIRST'!A5</f>
        <v>CIVID NATION - WHEN WE ALL VOTE</v>
      </c>
      <c r="B1" s="2">
        <f>'READ HERE FIRST'!B5</f>
        <v>2022</v>
      </c>
      <c r="C1" s="140"/>
      <c r="D1" s="140"/>
      <c r="E1" s="141"/>
      <c r="F1" s="43"/>
      <c r="G1" s="43"/>
      <c r="H1" s="43"/>
      <c r="I1" s="43"/>
      <c r="J1" s="43"/>
      <c r="K1" s="43"/>
      <c r="L1" s="43"/>
      <c r="M1" s="43"/>
      <c r="N1" s="43"/>
      <c r="O1" s="43"/>
      <c r="P1" s="43"/>
      <c r="Q1" s="43"/>
      <c r="R1" s="43"/>
      <c r="S1" s="43"/>
      <c r="T1" s="43"/>
      <c r="U1" s="43"/>
      <c r="V1" s="43"/>
      <c r="W1" s="43"/>
      <c r="X1" s="43"/>
      <c r="Y1" s="43"/>
    </row>
    <row r="2">
      <c r="A2" s="142" t="s">
        <v>181</v>
      </c>
      <c r="B2" s="5"/>
      <c r="C2" s="143"/>
      <c r="D2" s="143"/>
      <c r="E2" s="144"/>
      <c r="F2" s="43"/>
      <c r="G2" s="43"/>
      <c r="H2" s="43"/>
      <c r="I2" s="43"/>
      <c r="J2" s="43"/>
      <c r="K2" s="43"/>
      <c r="L2" s="43"/>
      <c r="M2" s="43"/>
      <c r="N2" s="43"/>
      <c r="O2" s="43"/>
      <c r="P2" s="43"/>
      <c r="Q2" s="43"/>
      <c r="R2" s="43"/>
      <c r="S2" s="43"/>
      <c r="T2" s="43"/>
      <c r="U2" s="43"/>
      <c r="V2" s="43"/>
      <c r="W2" s="43"/>
      <c r="X2" s="43"/>
      <c r="Y2" s="43"/>
    </row>
    <row r="3">
      <c r="A3" s="140"/>
      <c r="B3" s="145" t="s">
        <v>182</v>
      </c>
      <c r="C3" s="146" t="s">
        <v>183</v>
      </c>
      <c r="D3" s="147">
        <f>'Expenses 2022'!C40</f>
        <v>20329329</v>
      </c>
      <c r="E3" s="148"/>
      <c r="F3" s="43"/>
      <c r="G3" s="43"/>
      <c r="H3" s="43"/>
      <c r="I3" s="43"/>
      <c r="J3" s="43"/>
      <c r="K3" s="43"/>
      <c r="L3" s="43"/>
      <c r="M3" s="43"/>
      <c r="N3" s="43"/>
      <c r="O3" s="43"/>
      <c r="P3" s="43"/>
      <c r="Q3" s="43"/>
      <c r="R3" s="43"/>
      <c r="S3" s="43"/>
      <c r="T3" s="43"/>
      <c r="U3" s="43"/>
      <c r="V3" s="43"/>
      <c r="W3" s="43"/>
      <c r="X3" s="43"/>
      <c r="Y3" s="43"/>
    </row>
    <row r="4">
      <c r="A4" s="140"/>
      <c r="B4" s="49"/>
      <c r="C4" s="146" t="s">
        <v>184</v>
      </c>
      <c r="D4" s="147">
        <f>'Expenses 2022'!C31</f>
        <v>336231</v>
      </c>
      <c r="E4" s="148"/>
      <c r="F4" s="43"/>
      <c r="G4" s="43"/>
      <c r="H4" s="43"/>
      <c r="I4" s="43"/>
      <c r="J4" s="43"/>
      <c r="K4" s="43"/>
      <c r="L4" s="43"/>
      <c r="M4" s="43"/>
      <c r="N4" s="43"/>
      <c r="O4" s="43"/>
      <c r="P4" s="43"/>
      <c r="Q4" s="43"/>
      <c r="R4" s="43"/>
      <c r="S4" s="43"/>
      <c r="T4" s="43"/>
      <c r="U4" s="43"/>
      <c r="V4" s="43"/>
      <c r="W4" s="43"/>
      <c r="X4" s="43"/>
      <c r="Y4" s="43"/>
    </row>
    <row r="5">
      <c r="A5" s="140"/>
      <c r="B5" s="49"/>
      <c r="C5" s="146" t="s">
        <v>185</v>
      </c>
      <c r="D5" s="147">
        <f>D3-D4</f>
        <v>19993098</v>
      </c>
      <c r="E5" s="148"/>
      <c r="F5" s="43"/>
      <c r="G5" s="43"/>
      <c r="H5" s="43"/>
      <c r="I5" s="43"/>
      <c r="J5" s="43"/>
      <c r="K5" s="43"/>
      <c r="L5" s="43"/>
      <c r="M5" s="43"/>
      <c r="N5" s="43"/>
      <c r="O5" s="43"/>
      <c r="P5" s="43"/>
      <c r="Q5" s="43"/>
      <c r="R5" s="43"/>
      <c r="S5" s="43"/>
      <c r="T5" s="43"/>
      <c r="U5" s="43"/>
      <c r="V5" s="43"/>
      <c r="W5" s="43"/>
      <c r="X5" s="43"/>
      <c r="Y5" s="43"/>
    </row>
    <row r="6">
      <c r="A6" s="140"/>
      <c r="B6" s="49"/>
      <c r="C6" s="146" t="s">
        <v>186</v>
      </c>
      <c r="D6" s="147">
        <f>D5/12</f>
        <v>1666091.5</v>
      </c>
      <c r="E6" s="148"/>
      <c r="F6" s="43"/>
      <c r="G6" s="43"/>
      <c r="H6" s="43"/>
      <c r="I6" s="43"/>
      <c r="J6" s="43"/>
      <c r="K6" s="43"/>
      <c r="L6" s="43"/>
      <c r="M6" s="43"/>
      <c r="N6" s="43"/>
      <c r="O6" s="43"/>
      <c r="P6" s="43"/>
      <c r="Q6" s="43"/>
      <c r="R6" s="43"/>
      <c r="S6" s="43"/>
      <c r="T6" s="43"/>
      <c r="U6" s="43"/>
      <c r="V6" s="43"/>
      <c r="W6" s="43"/>
      <c r="X6" s="43"/>
      <c r="Y6" s="43"/>
    </row>
    <row r="7">
      <c r="A7" s="140"/>
      <c r="B7" s="49"/>
      <c r="C7" s="146" t="s">
        <v>187</v>
      </c>
      <c r="D7" s="75">
        <f>'Balance Sheet 2022'!E2+'Balance Sheet 2022'!E3</f>
        <v>9637509</v>
      </c>
      <c r="E7" s="148"/>
      <c r="F7" s="43"/>
      <c r="G7" s="43"/>
      <c r="H7" s="43"/>
      <c r="I7" s="43"/>
      <c r="J7" s="43"/>
      <c r="K7" s="43"/>
      <c r="L7" s="43"/>
      <c r="M7" s="43"/>
      <c r="N7" s="43"/>
      <c r="O7" s="43"/>
      <c r="P7" s="43"/>
      <c r="Q7" s="43"/>
      <c r="R7" s="43"/>
      <c r="S7" s="43"/>
      <c r="T7" s="43"/>
      <c r="U7" s="43"/>
      <c r="V7" s="43"/>
      <c r="W7" s="43"/>
      <c r="X7" s="43"/>
      <c r="Y7" s="43"/>
    </row>
    <row r="8">
      <c r="A8" s="140"/>
      <c r="B8" s="49"/>
      <c r="C8" s="149" t="s">
        <v>181</v>
      </c>
      <c r="D8" s="150">
        <f>D7/D6</f>
        <v>5.784501632</v>
      </c>
      <c r="E8" s="151" t="s">
        <v>188</v>
      </c>
      <c r="F8" s="43"/>
      <c r="G8" s="43"/>
      <c r="H8" s="43"/>
      <c r="I8" s="43"/>
      <c r="J8" s="43"/>
      <c r="K8" s="43"/>
      <c r="L8" s="43"/>
      <c r="M8" s="43"/>
      <c r="N8" s="43"/>
      <c r="O8" s="43"/>
      <c r="P8" s="43"/>
      <c r="Q8" s="43"/>
      <c r="R8" s="43"/>
      <c r="S8" s="43"/>
      <c r="T8" s="43"/>
      <c r="U8" s="43"/>
      <c r="V8" s="43"/>
      <c r="W8" s="43"/>
      <c r="X8" s="43"/>
      <c r="Y8" s="43"/>
    </row>
    <row r="9">
      <c r="A9" s="140"/>
      <c r="B9" s="52"/>
      <c r="C9" s="149"/>
      <c r="D9" s="150"/>
      <c r="E9" s="151"/>
      <c r="F9" s="43"/>
      <c r="G9" s="43"/>
      <c r="H9" s="43"/>
      <c r="I9" s="43"/>
      <c r="J9" s="43"/>
      <c r="K9" s="43"/>
      <c r="L9" s="43"/>
      <c r="M9" s="43"/>
      <c r="N9" s="43"/>
      <c r="O9" s="43"/>
      <c r="P9" s="43"/>
      <c r="Q9" s="43"/>
      <c r="R9" s="43"/>
      <c r="S9" s="43"/>
      <c r="T9" s="43"/>
      <c r="U9" s="43"/>
      <c r="V9" s="43"/>
      <c r="W9" s="43"/>
      <c r="X9" s="43"/>
      <c r="Y9" s="43"/>
    </row>
    <row r="10">
      <c r="A10" s="142" t="s">
        <v>189</v>
      </c>
      <c r="B10" s="5"/>
      <c r="C10" s="152"/>
      <c r="D10" s="152"/>
      <c r="E10" s="153"/>
      <c r="F10" s="43"/>
      <c r="G10" s="43"/>
      <c r="H10" s="43"/>
      <c r="I10" s="43"/>
      <c r="J10" s="43"/>
      <c r="K10" s="43"/>
      <c r="L10" s="43"/>
      <c r="M10" s="43"/>
      <c r="N10" s="43"/>
      <c r="O10" s="43"/>
      <c r="P10" s="43"/>
      <c r="Q10" s="43"/>
      <c r="R10" s="43"/>
      <c r="S10" s="43"/>
      <c r="T10" s="43"/>
      <c r="U10" s="43"/>
      <c r="V10" s="43"/>
      <c r="W10" s="43"/>
      <c r="X10" s="43"/>
      <c r="Y10" s="43"/>
    </row>
    <row r="11">
      <c r="A11" s="140"/>
      <c r="B11" s="145" t="s">
        <v>190</v>
      </c>
      <c r="C11" s="146" t="s">
        <v>191</v>
      </c>
      <c r="D11" s="75">
        <f>'Balance Sheet 2022'!E30</f>
        <v>7194633</v>
      </c>
      <c r="E11" s="148"/>
      <c r="F11" s="43"/>
      <c r="G11" s="43"/>
      <c r="H11" s="43"/>
      <c r="I11" s="43"/>
      <c r="J11" s="43"/>
      <c r="K11" s="43"/>
      <c r="L11" s="43"/>
      <c r="M11" s="43"/>
      <c r="N11" s="43"/>
      <c r="O11" s="43"/>
      <c r="P11" s="43"/>
      <c r="Q11" s="43"/>
      <c r="R11" s="43"/>
      <c r="S11" s="43"/>
      <c r="T11" s="43"/>
      <c r="U11" s="43"/>
      <c r="V11" s="43"/>
      <c r="W11" s="43"/>
      <c r="X11" s="43"/>
      <c r="Y11" s="43"/>
    </row>
    <row r="12">
      <c r="A12" s="140"/>
      <c r="B12" s="49"/>
      <c r="C12" s="146" t="s">
        <v>192</v>
      </c>
      <c r="D12" s="75">
        <f>'Expenses 2022'!C40</f>
        <v>20329329</v>
      </c>
      <c r="E12" s="148"/>
      <c r="F12" s="43"/>
      <c r="G12" s="43"/>
      <c r="H12" s="43"/>
      <c r="I12" s="43"/>
      <c r="J12" s="43"/>
      <c r="K12" s="43"/>
      <c r="L12" s="43"/>
      <c r="M12" s="43"/>
      <c r="N12" s="43"/>
      <c r="O12" s="43"/>
      <c r="P12" s="43"/>
      <c r="Q12" s="43"/>
      <c r="R12" s="43"/>
      <c r="S12" s="43"/>
      <c r="T12" s="43"/>
      <c r="U12" s="43"/>
      <c r="V12" s="43"/>
      <c r="W12" s="43"/>
      <c r="X12" s="43"/>
      <c r="Y12" s="43"/>
    </row>
    <row r="13">
      <c r="A13" s="140"/>
      <c r="B13" s="49"/>
      <c r="C13" s="146" t="s">
        <v>193</v>
      </c>
      <c r="D13" s="147">
        <f>D12/12</f>
        <v>1694110.75</v>
      </c>
      <c r="E13" s="148"/>
      <c r="F13" s="43"/>
      <c r="G13" s="43"/>
      <c r="H13" s="43"/>
      <c r="I13" s="43"/>
      <c r="J13" s="43"/>
      <c r="K13" s="43"/>
      <c r="L13" s="43"/>
      <c r="M13" s="43"/>
      <c r="N13" s="43"/>
      <c r="O13" s="43"/>
      <c r="P13" s="43"/>
      <c r="Q13" s="43"/>
      <c r="R13" s="43"/>
      <c r="S13" s="43"/>
      <c r="T13" s="43"/>
      <c r="U13" s="43"/>
      <c r="V13" s="43"/>
      <c r="W13" s="43"/>
      <c r="X13" s="43"/>
      <c r="Y13" s="43"/>
    </row>
    <row r="14">
      <c r="A14" s="140"/>
      <c r="B14" s="49"/>
      <c r="C14" s="149" t="s">
        <v>189</v>
      </c>
      <c r="D14" s="150">
        <f>D11/D13</f>
        <v>4.246849269</v>
      </c>
      <c r="E14" s="151" t="s">
        <v>188</v>
      </c>
      <c r="F14" s="43"/>
      <c r="G14" s="43"/>
      <c r="H14" s="43"/>
      <c r="I14" s="43"/>
      <c r="J14" s="43"/>
      <c r="K14" s="43"/>
      <c r="L14" s="43"/>
      <c r="M14" s="43"/>
      <c r="N14" s="43"/>
      <c r="O14" s="43"/>
      <c r="P14" s="43"/>
      <c r="Q14" s="43"/>
      <c r="R14" s="43"/>
      <c r="S14" s="43"/>
      <c r="T14" s="43"/>
      <c r="U14" s="43"/>
      <c r="V14" s="43"/>
      <c r="W14" s="43"/>
      <c r="X14" s="43"/>
      <c r="Y14" s="43"/>
    </row>
    <row r="15">
      <c r="A15" s="140"/>
      <c r="B15" s="154"/>
      <c r="C15" s="113"/>
      <c r="D15" s="113"/>
      <c r="E15" s="148"/>
      <c r="F15" s="43"/>
      <c r="G15" s="43"/>
      <c r="H15" s="43"/>
      <c r="I15" s="43"/>
      <c r="J15" s="43"/>
      <c r="K15" s="43"/>
      <c r="L15" s="43"/>
      <c r="M15" s="43"/>
      <c r="N15" s="43"/>
      <c r="O15" s="43"/>
      <c r="P15" s="43"/>
      <c r="Q15" s="43"/>
      <c r="R15" s="43"/>
      <c r="S15" s="43"/>
      <c r="T15" s="43"/>
      <c r="U15" s="43"/>
      <c r="V15" s="43"/>
      <c r="W15" s="43"/>
      <c r="X15" s="43"/>
      <c r="Y15" s="43"/>
    </row>
    <row r="16">
      <c r="A16" s="142" t="s">
        <v>194</v>
      </c>
      <c r="B16" s="5"/>
      <c r="C16" s="152"/>
      <c r="D16" s="152"/>
      <c r="E16" s="153"/>
      <c r="F16" s="43"/>
      <c r="G16" s="43"/>
      <c r="H16" s="43"/>
      <c r="I16" s="43"/>
      <c r="J16" s="43"/>
      <c r="K16" s="43"/>
      <c r="L16" s="43"/>
      <c r="M16" s="43"/>
      <c r="N16" s="43"/>
      <c r="O16" s="43"/>
      <c r="P16" s="43"/>
      <c r="Q16" s="43"/>
      <c r="R16" s="43"/>
      <c r="S16" s="43"/>
      <c r="T16" s="43"/>
      <c r="U16" s="43"/>
      <c r="V16" s="43"/>
      <c r="W16" s="43"/>
      <c r="X16" s="43"/>
      <c r="Y16" s="43"/>
    </row>
    <row r="17">
      <c r="A17" s="140"/>
      <c r="B17" s="145" t="s">
        <v>195</v>
      </c>
      <c r="C17" s="146" t="s">
        <v>196</v>
      </c>
      <c r="D17" s="75">
        <f>sum('Balance Sheet 2022'!E13:E15)</f>
        <v>0</v>
      </c>
      <c r="E17" s="148"/>
      <c r="F17" s="43"/>
      <c r="G17" s="43"/>
      <c r="H17" s="43"/>
      <c r="I17" s="43"/>
      <c r="J17" s="43"/>
      <c r="K17" s="43"/>
      <c r="L17" s="43"/>
      <c r="M17" s="43"/>
      <c r="N17" s="43"/>
      <c r="O17" s="43"/>
      <c r="P17" s="43"/>
      <c r="Q17" s="43"/>
      <c r="R17" s="43"/>
      <c r="S17" s="43"/>
      <c r="T17" s="43"/>
      <c r="U17" s="43"/>
      <c r="V17" s="43"/>
      <c r="W17" s="43"/>
      <c r="X17" s="43"/>
      <c r="Y17" s="43"/>
    </row>
    <row r="18">
      <c r="A18" s="140"/>
      <c r="B18" s="49"/>
      <c r="C18" s="146" t="s">
        <v>192</v>
      </c>
      <c r="D18" s="75">
        <f>'Expenses 2022'!C40</f>
        <v>20329329</v>
      </c>
      <c r="E18" s="148"/>
      <c r="F18" s="43"/>
      <c r="G18" s="43"/>
      <c r="H18" s="43"/>
      <c r="I18" s="43"/>
      <c r="J18" s="43"/>
      <c r="K18" s="43"/>
      <c r="L18" s="43"/>
      <c r="M18" s="43"/>
      <c r="N18" s="43"/>
      <c r="O18" s="43"/>
      <c r="P18" s="43"/>
      <c r="Q18" s="43"/>
      <c r="R18" s="43"/>
      <c r="S18" s="43"/>
      <c r="T18" s="43"/>
      <c r="U18" s="43"/>
      <c r="V18" s="43"/>
      <c r="W18" s="43"/>
      <c r="X18" s="43"/>
      <c r="Y18" s="43"/>
    </row>
    <row r="19">
      <c r="A19" s="140"/>
      <c r="B19" s="49"/>
      <c r="C19" s="146" t="s">
        <v>193</v>
      </c>
      <c r="D19" s="147">
        <f>D18/12</f>
        <v>1694110.75</v>
      </c>
      <c r="E19" s="148"/>
      <c r="F19" s="43"/>
      <c r="G19" s="43"/>
      <c r="H19" s="43"/>
      <c r="I19" s="43"/>
      <c r="J19" s="43"/>
      <c r="K19" s="43"/>
      <c r="L19" s="43"/>
      <c r="M19" s="43"/>
      <c r="N19" s="43"/>
      <c r="O19" s="43"/>
      <c r="P19" s="43"/>
      <c r="Q19" s="43"/>
      <c r="R19" s="43"/>
      <c r="S19" s="43"/>
      <c r="T19" s="43"/>
      <c r="U19" s="43"/>
      <c r="V19" s="43"/>
      <c r="W19" s="43"/>
      <c r="X19" s="43"/>
      <c r="Y19" s="43"/>
    </row>
    <row r="20">
      <c r="A20" s="140"/>
      <c r="B20" s="49"/>
      <c r="C20" s="149" t="s">
        <v>197</v>
      </c>
      <c r="D20" s="150">
        <f>D17/D19</f>
        <v>0</v>
      </c>
      <c r="E20" s="151" t="s">
        <v>188</v>
      </c>
      <c r="F20" s="43"/>
      <c r="G20" s="43"/>
      <c r="H20" s="43"/>
      <c r="I20" s="43"/>
      <c r="J20" s="43"/>
      <c r="K20" s="43"/>
      <c r="L20" s="43"/>
      <c r="M20" s="43"/>
      <c r="N20" s="43"/>
      <c r="O20" s="43"/>
      <c r="P20" s="43"/>
      <c r="Q20" s="43"/>
      <c r="R20" s="43"/>
      <c r="S20" s="43"/>
      <c r="T20" s="43"/>
      <c r="U20" s="43"/>
      <c r="V20" s="43"/>
      <c r="W20" s="43"/>
      <c r="X20" s="43"/>
      <c r="Y20" s="43"/>
    </row>
    <row r="21">
      <c r="A21" s="140"/>
      <c r="B21" s="49"/>
      <c r="C21" s="155" t="s">
        <v>198</v>
      </c>
      <c r="D21" s="156">
        <f>D20+D8</f>
        <v>5.784501632</v>
      </c>
      <c r="E21" s="157" t="s">
        <v>188</v>
      </c>
      <c r="F21" s="43"/>
      <c r="G21" s="43"/>
      <c r="H21" s="43"/>
      <c r="I21" s="43"/>
      <c r="J21" s="43"/>
      <c r="K21" s="43"/>
      <c r="L21" s="43"/>
      <c r="M21" s="43"/>
      <c r="N21" s="43"/>
      <c r="O21" s="43"/>
      <c r="P21" s="43"/>
      <c r="Q21" s="43"/>
      <c r="R21" s="43"/>
      <c r="S21" s="43"/>
      <c r="T21" s="43"/>
      <c r="U21" s="43"/>
      <c r="V21" s="43"/>
      <c r="W21" s="43"/>
      <c r="X21" s="43"/>
      <c r="Y21" s="43"/>
    </row>
    <row r="22">
      <c r="A22" s="140"/>
      <c r="B22" s="52"/>
      <c r="C22" s="149"/>
      <c r="D22" s="158"/>
      <c r="E22" s="151"/>
      <c r="F22" s="43"/>
      <c r="G22" s="43"/>
      <c r="H22" s="43"/>
      <c r="I22" s="43"/>
      <c r="J22" s="43"/>
      <c r="K22" s="43"/>
      <c r="L22" s="43"/>
      <c r="M22" s="43"/>
      <c r="N22" s="43"/>
      <c r="O22" s="43"/>
      <c r="P22" s="43"/>
      <c r="Q22" s="43"/>
      <c r="R22" s="43"/>
      <c r="S22" s="43"/>
      <c r="T22" s="43"/>
      <c r="U22" s="43"/>
      <c r="V22" s="43"/>
      <c r="W22" s="43"/>
      <c r="X22" s="43"/>
      <c r="Y22" s="43"/>
    </row>
    <row r="23">
      <c r="A23" s="142" t="s">
        <v>199</v>
      </c>
      <c r="B23" s="5"/>
      <c r="C23" s="159"/>
      <c r="D23" s="114"/>
      <c r="E23" s="160"/>
      <c r="F23" s="58"/>
      <c r="G23" s="58"/>
      <c r="H23" s="58"/>
      <c r="I23" s="58"/>
      <c r="J23" s="58"/>
      <c r="K23" s="58"/>
      <c r="L23" s="58"/>
      <c r="M23" s="58"/>
      <c r="N23" s="58"/>
      <c r="O23" s="58"/>
      <c r="P23" s="58"/>
      <c r="Q23" s="58"/>
      <c r="R23" s="58"/>
      <c r="S23" s="58"/>
      <c r="T23" s="58"/>
      <c r="U23" s="58"/>
      <c r="V23" s="58"/>
      <c r="W23" s="58"/>
      <c r="X23" s="58"/>
      <c r="Y23" s="58"/>
    </row>
    <row r="24">
      <c r="A24" s="140"/>
      <c r="B24" s="145" t="s">
        <v>200</v>
      </c>
      <c r="C24" s="161"/>
      <c r="D24" s="162">
        <f>max('Revenues 2022'!E2:E7,'Revenues 2022'!F10:F15)</f>
        <v>21081934</v>
      </c>
      <c r="E24" s="163" t="s">
        <v>201</v>
      </c>
      <c r="F24" s="43"/>
      <c r="G24" s="43"/>
      <c r="H24" s="43"/>
      <c r="I24" s="43"/>
      <c r="J24" s="43"/>
      <c r="K24" s="43"/>
      <c r="L24" s="43"/>
      <c r="M24" s="43"/>
      <c r="N24" s="43"/>
      <c r="O24" s="43"/>
      <c r="P24" s="43"/>
      <c r="Q24" s="43"/>
      <c r="R24" s="43"/>
      <c r="S24" s="43"/>
      <c r="T24" s="43"/>
      <c r="U24" s="43"/>
      <c r="V24" s="43"/>
      <c r="W24" s="43"/>
      <c r="X24" s="43"/>
      <c r="Y24" s="43"/>
    </row>
    <row r="25">
      <c r="A25" s="140"/>
      <c r="B25" s="49"/>
      <c r="C25" s="146" t="s">
        <v>202</v>
      </c>
      <c r="D25" s="147">
        <f>'Revenues 2022'!F44</f>
        <v>21206332</v>
      </c>
      <c r="E25" s="148"/>
      <c r="F25" s="43"/>
      <c r="G25" s="43"/>
      <c r="H25" s="43"/>
      <c r="I25" s="43"/>
      <c r="J25" s="43"/>
      <c r="K25" s="43"/>
      <c r="L25" s="43"/>
      <c r="M25" s="43"/>
      <c r="N25" s="43"/>
      <c r="O25" s="43"/>
      <c r="P25" s="43"/>
      <c r="Q25" s="43"/>
      <c r="R25" s="43"/>
      <c r="S25" s="43"/>
      <c r="T25" s="43"/>
      <c r="U25" s="43"/>
      <c r="V25" s="43"/>
      <c r="W25" s="43"/>
      <c r="X25" s="43"/>
      <c r="Y25" s="43"/>
    </row>
    <row r="26">
      <c r="A26" s="140"/>
      <c r="B26" s="49"/>
      <c r="C26" s="149" t="s">
        <v>199</v>
      </c>
      <c r="D26" s="164">
        <f>D24/D25</f>
        <v>0.9941339219</v>
      </c>
      <c r="E26" s="151" t="s">
        <v>203</v>
      </c>
      <c r="F26" s="43"/>
      <c r="G26" s="43"/>
      <c r="H26" s="43"/>
      <c r="I26" s="43"/>
      <c r="J26" s="43"/>
      <c r="K26" s="43"/>
      <c r="L26" s="43"/>
      <c r="M26" s="43"/>
      <c r="N26" s="43"/>
      <c r="O26" s="43"/>
      <c r="P26" s="43"/>
      <c r="Q26" s="43"/>
      <c r="R26" s="43"/>
      <c r="S26" s="43"/>
      <c r="T26" s="43"/>
      <c r="U26" s="43"/>
      <c r="V26" s="43"/>
      <c r="W26" s="43"/>
      <c r="X26" s="43"/>
      <c r="Y26" s="43"/>
    </row>
    <row r="27">
      <c r="A27" s="140"/>
      <c r="B27" s="52"/>
      <c r="C27" s="113"/>
      <c r="D27" s="113"/>
      <c r="E27" s="148"/>
      <c r="F27" s="43"/>
      <c r="G27" s="43"/>
      <c r="H27" s="43"/>
      <c r="I27" s="43"/>
      <c r="J27" s="43"/>
      <c r="K27" s="43"/>
      <c r="L27" s="43"/>
      <c r="M27" s="43"/>
      <c r="N27" s="43"/>
      <c r="O27" s="43"/>
      <c r="P27" s="43"/>
      <c r="Q27" s="43"/>
      <c r="R27" s="43"/>
      <c r="S27" s="43"/>
      <c r="T27" s="43"/>
      <c r="U27" s="43"/>
      <c r="V27" s="43"/>
      <c r="W27" s="43"/>
      <c r="X27" s="43"/>
      <c r="Y27" s="43"/>
    </row>
    <row r="28">
      <c r="A28" s="142" t="s">
        <v>204</v>
      </c>
      <c r="B28" s="5"/>
      <c r="C28" s="159"/>
      <c r="D28" s="114"/>
      <c r="E28" s="160"/>
      <c r="F28" s="58"/>
      <c r="G28" s="58"/>
      <c r="H28" s="58"/>
      <c r="I28" s="58"/>
      <c r="J28" s="58"/>
      <c r="K28" s="58"/>
      <c r="L28" s="58"/>
      <c r="M28" s="58"/>
      <c r="N28" s="58"/>
      <c r="O28" s="58"/>
      <c r="P28" s="58"/>
      <c r="Q28" s="58"/>
      <c r="R28" s="58"/>
      <c r="S28" s="58"/>
      <c r="T28" s="58"/>
      <c r="U28" s="58"/>
      <c r="V28" s="58"/>
      <c r="W28" s="58"/>
      <c r="X28" s="58"/>
      <c r="Y28" s="58"/>
    </row>
    <row r="29">
      <c r="A29" s="140"/>
      <c r="B29" s="145" t="s">
        <v>205</v>
      </c>
      <c r="C29" s="146" t="s">
        <v>206</v>
      </c>
      <c r="D29" s="75">
        <f>SUM('Expenses 2022'!C7:C9)</f>
        <v>11727500</v>
      </c>
      <c r="E29" s="148"/>
      <c r="F29" s="43"/>
      <c r="G29" s="43"/>
      <c r="H29" s="43"/>
      <c r="I29" s="43"/>
      <c r="J29" s="43"/>
      <c r="K29" s="43"/>
      <c r="L29" s="43"/>
      <c r="M29" s="43"/>
      <c r="N29" s="43"/>
      <c r="O29" s="43"/>
      <c r="P29" s="43"/>
      <c r="Q29" s="43"/>
      <c r="R29" s="43"/>
      <c r="S29" s="43"/>
      <c r="T29" s="43"/>
      <c r="U29" s="43"/>
      <c r="V29" s="43"/>
      <c r="W29" s="43"/>
      <c r="X29" s="43"/>
      <c r="Y29" s="43"/>
    </row>
    <row r="30">
      <c r="A30" s="140"/>
      <c r="B30" s="49"/>
      <c r="C30" s="146" t="s">
        <v>207</v>
      </c>
      <c r="D30" s="75">
        <f>SUM('Expenses 2022'!C10:C12)</f>
        <v>1961261</v>
      </c>
      <c r="E30" s="148"/>
      <c r="F30" s="43"/>
      <c r="G30" s="43"/>
      <c r="H30" s="43"/>
      <c r="I30" s="43"/>
      <c r="J30" s="43"/>
      <c r="K30" s="43"/>
      <c r="L30" s="43"/>
      <c r="M30" s="43"/>
      <c r="N30" s="43"/>
      <c r="O30" s="43"/>
      <c r="P30" s="43"/>
      <c r="Q30" s="43"/>
      <c r="R30" s="43"/>
      <c r="S30" s="43"/>
      <c r="T30" s="43"/>
      <c r="U30" s="43"/>
      <c r="V30" s="43"/>
      <c r="W30" s="43"/>
      <c r="X30" s="43"/>
      <c r="Y30" s="43"/>
    </row>
    <row r="31">
      <c r="A31" s="140"/>
      <c r="B31" s="49"/>
      <c r="C31" s="146" t="s">
        <v>208</v>
      </c>
      <c r="D31" s="75">
        <f>sum(D29:D30)</f>
        <v>13688761</v>
      </c>
      <c r="E31" s="148"/>
      <c r="F31" s="43"/>
      <c r="G31" s="43"/>
      <c r="H31" s="43"/>
      <c r="I31" s="43"/>
      <c r="J31" s="43"/>
      <c r="K31" s="43"/>
      <c r="L31" s="43"/>
      <c r="M31" s="43"/>
      <c r="N31" s="43"/>
      <c r="O31" s="43"/>
      <c r="P31" s="43"/>
      <c r="Q31" s="43"/>
      <c r="R31" s="43"/>
      <c r="S31" s="43"/>
      <c r="T31" s="43"/>
      <c r="U31" s="43"/>
      <c r="V31" s="43"/>
      <c r="W31" s="43"/>
      <c r="X31" s="43"/>
      <c r="Y31" s="43"/>
    </row>
    <row r="32">
      <c r="A32" s="140"/>
      <c r="B32" s="49"/>
      <c r="C32" s="146" t="s">
        <v>183</v>
      </c>
      <c r="D32" s="75">
        <f>'Expenses 2022'!C40</f>
        <v>20329329</v>
      </c>
      <c r="E32" s="148"/>
      <c r="F32" s="43"/>
      <c r="G32" s="43"/>
      <c r="H32" s="43"/>
      <c r="I32" s="43"/>
      <c r="J32" s="43"/>
      <c r="K32" s="43"/>
      <c r="L32" s="43"/>
      <c r="M32" s="43"/>
      <c r="N32" s="43"/>
      <c r="O32" s="43"/>
      <c r="P32" s="43"/>
      <c r="Q32" s="43"/>
      <c r="R32" s="43"/>
      <c r="S32" s="43"/>
      <c r="T32" s="43"/>
      <c r="U32" s="43"/>
      <c r="V32" s="43"/>
      <c r="W32" s="43"/>
      <c r="X32" s="43"/>
      <c r="Y32" s="43"/>
    </row>
    <row r="33">
      <c r="A33" s="140"/>
      <c r="B33" s="49"/>
      <c r="C33" s="149" t="s">
        <v>209</v>
      </c>
      <c r="D33" s="164">
        <f>D31/D32</f>
        <v>0.67335036</v>
      </c>
      <c r="E33" s="151" t="s">
        <v>210</v>
      </c>
      <c r="F33" s="43"/>
      <c r="G33" s="43"/>
      <c r="H33" s="43"/>
      <c r="I33" s="43"/>
      <c r="J33" s="43"/>
      <c r="K33" s="43"/>
      <c r="L33" s="43"/>
      <c r="M33" s="43"/>
      <c r="N33" s="43"/>
      <c r="O33" s="43"/>
      <c r="P33" s="43"/>
      <c r="Q33" s="43"/>
      <c r="R33" s="43"/>
      <c r="S33" s="43"/>
      <c r="T33" s="43"/>
      <c r="U33" s="43"/>
      <c r="V33" s="43"/>
      <c r="W33" s="43"/>
      <c r="X33" s="43"/>
      <c r="Y33" s="43"/>
    </row>
    <row r="34">
      <c r="A34" s="140"/>
      <c r="B34" s="52"/>
      <c r="C34" s="149"/>
      <c r="D34" s="164"/>
      <c r="E34" s="151"/>
      <c r="F34" s="43"/>
      <c r="G34" s="43"/>
      <c r="H34" s="43"/>
      <c r="I34" s="43"/>
      <c r="J34" s="43"/>
      <c r="K34" s="43"/>
      <c r="L34" s="43"/>
      <c r="M34" s="43"/>
      <c r="N34" s="43"/>
      <c r="O34" s="43"/>
      <c r="P34" s="43"/>
      <c r="Q34" s="43"/>
      <c r="R34" s="43"/>
      <c r="S34" s="43"/>
      <c r="T34" s="43"/>
      <c r="U34" s="43"/>
      <c r="V34" s="43"/>
      <c r="W34" s="43"/>
      <c r="X34" s="43"/>
      <c r="Y34" s="43"/>
    </row>
    <row r="35">
      <c r="A35" s="142" t="s">
        <v>211</v>
      </c>
      <c r="B35" s="5"/>
      <c r="C35" s="159"/>
      <c r="D35" s="114"/>
      <c r="E35" s="160"/>
      <c r="F35" s="58"/>
      <c r="G35" s="58"/>
      <c r="H35" s="58"/>
      <c r="I35" s="58"/>
      <c r="J35" s="58"/>
      <c r="K35" s="58"/>
      <c r="L35" s="58"/>
      <c r="M35" s="58"/>
      <c r="N35" s="58"/>
      <c r="O35" s="58"/>
      <c r="P35" s="58"/>
      <c r="Q35" s="58"/>
      <c r="R35" s="58"/>
      <c r="S35" s="58"/>
      <c r="T35" s="58"/>
      <c r="U35" s="58"/>
      <c r="V35" s="58"/>
      <c r="W35" s="58"/>
      <c r="X35" s="58"/>
      <c r="Y35" s="58"/>
    </row>
    <row r="36">
      <c r="A36" s="140"/>
      <c r="B36" s="165" t="s">
        <v>212</v>
      </c>
      <c r="C36" s="146" t="s">
        <v>213</v>
      </c>
      <c r="D36" s="75">
        <f>SUM('Expenses 2022'!C10:C11)</f>
        <v>1009144</v>
      </c>
      <c r="E36" s="148"/>
      <c r="F36" s="43"/>
      <c r="G36" s="43"/>
      <c r="H36" s="43"/>
      <c r="I36" s="43"/>
      <c r="J36" s="43"/>
      <c r="K36" s="43"/>
      <c r="L36" s="43"/>
      <c r="M36" s="43"/>
      <c r="N36" s="43"/>
      <c r="O36" s="43"/>
      <c r="P36" s="43"/>
      <c r="Q36" s="43"/>
      <c r="R36" s="43"/>
      <c r="S36" s="43"/>
      <c r="T36" s="43"/>
      <c r="U36" s="43"/>
      <c r="V36" s="43"/>
      <c r="W36" s="43"/>
      <c r="X36" s="43"/>
      <c r="Y36" s="43"/>
    </row>
    <row r="37">
      <c r="A37" s="140"/>
      <c r="B37" s="49"/>
      <c r="C37" s="146" t="s">
        <v>206</v>
      </c>
      <c r="D37" s="75">
        <f>SUM('Expenses 2022'!C7:C9)</f>
        <v>11727500</v>
      </c>
      <c r="E37" s="148"/>
      <c r="F37" s="43"/>
      <c r="G37" s="43"/>
      <c r="H37" s="43"/>
      <c r="I37" s="43"/>
      <c r="J37" s="43"/>
      <c r="K37" s="43"/>
      <c r="L37" s="43"/>
      <c r="M37" s="43"/>
      <c r="N37" s="43"/>
      <c r="O37" s="43"/>
      <c r="P37" s="43"/>
      <c r="Q37" s="43"/>
      <c r="R37" s="43"/>
      <c r="S37" s="43"/>
      <c r="T37" s="43"/>
      <c r="U37" s="43"/>
      <c r="V37" s="43"/>
      <c r="W37" s="43"/>
      <c r="X37" s="43"/>
      <c r="Y37" s="43"/>
    </row>
    <row r="38">
      <c r="A38" s="140"/>
      <c r="B38" s="49"/>
      <c r="C38" s="149" t="s">
        <v>211</v>
      </c>
      <c r="D38" s="164">
        <f>D36/D37</f>
        <v>0.08604937114</v>
      </c>
      <c r="E38" s="151" t="s">
        <v>214</v>
      </c>
      <c r="F38" s="43"/>
      <c r="G38" s="43"/>
      <c r="H38" s="43"/>
      <c r="I38" s="43"/>
      <c r="J38" s="43"/>
      <c r="K38" s="43"/>
      <c r="L38" s="43"/>
      <c r="M38" s="43"/>
      <c r="N38" s="43"/>
      <c r="O38" s="43"/>
      <c r="P38" s="43"/>
      <c r="Q38" s="43"/>
      <c r="R38" s="43"/>
      <c r="S38" s="43"/>
      <c r="T38" s="43"/>
      <c r="U38" s="43"/>
      <c r="V38" s="43"/>
      <c r="W38" s="43"/>
      <c r="X38" s="43"/>
      <c r="Y38" s="43"/>
    </row>
    <row r="39">
      <c r="A39" s="140"/>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2" t="s">
        <v>215</v>
      </c>
      <c r="B40" s="5"/>
      <c r="C40" s="114"/>
      <c r="D40" s="114"/>
      <c r="E40" s="160"/>
      <c r="F40" s="58"/>
      <c r="G40" s="58"/>
      <c r="H40" s="58"/>
      <c r="I40" s="58"/>
      <c r="J40" s="58"/>
      <c r="K40" s="58"/>
      <c r="L40" s="58"/>
      <c r="M40" s="58"/>
      <c r="N40" s="58"/>
      <c r="O40" s="58"/>
      <c r="P40" s="58"/>
      <c r="Q40" s="58"/>
      <c r="R40" s="58"/>
      <c r="S40" s="58"/>
      <c r="T40" s="58"/>
      <c r="U40" s="58"/>
      <c r="V40" s="58"/>
      <c r="W40" s="58"/>
      <c r="X40" s="58"/>
      <c r="Y40" s="58"/>
    </row>
    <row r="41">
      <c r="A41" s="140"/>
      <c r="B41" s="145" t="s">
        <v>216</v>
      </c>
      <c r="C41" s="149" t="s">
        <v>217</v>
      </c>
      <c r="D41" s="75">
        <f>'Expenses 2022'!D40</f>
        <v>14107947</v>
      </c>
      <c r="E41" s="166">
        <f t="shared" ref="E41:E44" si="1">D41/$D$44</f>
        <v>0.6939701256</v>
      </c>
      <c r="F41" s="43"/>
      <c r="G41" s="43"/>
      <c r="H41" s="43"/>
      <c r="I41" s="43"/>
      <c r="J41" s="43"/>
      <c r="K41" s="43"/>
      <c r="L41" s="43"/>
      <c r="M41" s="43"/>
      <c r="N41" s="43"/>
      <c r="O41" s="43"/>
      <c r="P41" s="43"/>
      <c r="Q41" s="43"/>
      <c r="R41" s="43"/>
      <c r="S41" s="43"/>
      <c r="T41" s="43"/>
      <c r="U41" s="43"/>
      <c r="V41" s="43"/>
      <c r="W41" s="43"/>
      <c r="X41" s="43"/>
      <c r="Y41" s="43"/>
    </row>
    <row r="42">
      <c r="A42" s="140"/>
      <c r="B42" s="49"/>
      <c r="C42" s="149" t="s">
        <v>218</v>
      </c>
      <c r="D42" s="147">
        <f>'Expenses 2022'!E40</f>
        <v>4981909</v>
      </c>
      <c r="E42" s="166">
        <f t="shared" si="1"/>
        <v>0.2450601788</v>
      </c>
      <c r="F42" s="43"/>
      <c r="G42" s="43"/>
      <c r="H42" s="43"/>
      <c r="I42" s="43"/>
      <c r="J42" s="43"/>
      <c r="K42" s="43"/>
      <c r="L42" s="43"/>
      <c r="M42" s="43"/>
      <c r="N42" s="43"/>
      <c r="O42" s="43"/>
      <c r="P42" s="43"/>
      <c r="Q42" s="43"/>
      <c r="R42" s="43"/>
      <c r="S42" s="43"/>
      <c r="T42" s="43"/>
      <c r="U42" s="43"/>
      <c r="V42" s="43"/>
      <c r="W42" s="43"/>
      <c r="X42" s="43"/>
      <c r="Y42" s="43"/>
    </row>
    <row r="43">
      <c r="A43" s="140"/>
      <c r="B43" s="49"/>
      <c r="C43" s="149" t="s">
        <v>219</v>
      </c>
      <c r="D43" s="147">
        <f>'Expenses 2022'!F40</f>
        <v>1239473</v>
      </c>
      <c r="E43" s="166">
        <f t="shared" si="1"/>
        <v>0.06096969556</v>
      </c>
      <c r="F43" s="43"/>
      <c r="G43" s="43"/>
      <c r="H43" s="43"/>
      <c r="I43" s="43"/>
      <c r="J43" s="43"/>
      <c r="K43" s="43"/>
      <c r="L43" s="43"/>
      <c r="M43" s="43"/>
      <c r="N43" s="43"/>
      <c r="O43" s="43"/>
      <c r="P43" s="43"/>
      <c r="Q43" s="43"/>
      <c r="R43" s="43"/>
      <c r="S43" s="43"/>
      <c r="T43" s="43"/>
      <c r="U43" s="43"/>
      <c r="V43" s="43"/>
      <c r="W43" s="43"/>
      <c r="X43" s="43"/>
      <c r="Y43" s="43"/>
    </row>
    <row r="44">
      <c r="A44" s="140"/>
      <c r="B44" s="49"/>
      <c r="C44" s="146" t="s">
        <v>183</v>
      </c>
      <c r="D44" s="147">
        <f>sum(D41:D43)</f>
        <v>20329329</v>
      </c>
      <c r="E44" s="166">
        <f t="shared" si="1"/>
        <v>1</v>
      </c>
      <c r="F44" s="43"/>
      <c r="G44" s="43"/>
      <c r="H44" s="43"/>
      <c r="I44" s="43"/>
      <c r="J44" s="43"/>
      <c r="K44" s="43"/>
      <c r="L44" s="43"/>
      <c r="M44" s="43"/>
      <c r="N44" s="43"/>
      <c r="O44" s="43"/>
      <c r="P44" s="43"/>
      <c r="Q44" s="43"/>
      <c r="R44" s="43"/>
      <c r="S44" s="43"/>
      <c r="T44" s="43"/>
      <c r="U44" s="43"/>
      <c r="V44" s="43"/>
      <c r="W44" s="43"/>
      <c r="X44" s="43"/>
      <c r="Y44" s="43"/>
    </row>
    <row r="45">
      <c r="A45" s="140"/>
      <c r="B45" s="52"/>
      <c r="C45" s="113"/>
      <c r="D45" s="113"/>
      <c r="E45" s="148"/>
      <c r="F45" s="43"/>
      <c r="G45" s="43"/>
      <c r="H45" s="43"/>
      <c r="I45" s="43"/>
      <c r="J45" s="43"/>
      <c r="K45" s="43"/>
      <c r="L45" s="43"/>
      <c r="M45" s="43"/>
      <c r="N45" s="43"/>
      <c r="O45" s="43"/>
      <c r="P45" s="43"/>
      <c r="Q45" s="43"/>
      <c r="R45" s="43"/>
      <c r="S45" s="43"/>
      <c r="T45" s="43"/>
      <c r="U45" s="43"/>
      <c r="V45" s="43"/>
      <c r="W45" s="43"/>
      <c r="X45" s="43"/>
      <c r="Y45" s="43"/>
    </row>
    <row r="46">
      <c r="A46" s="142" t="s">
        <v>220</v>
      </c>
      <c r="B46" s="5"/>
      <c r="C46" s="159"/>
      <c r="D46" s="114"/>
      <c r="E46" s="160"/>
      <c r="F46" s="58"/>
      <c r="G46" s="58"/>
      <c r="H46" s="58"/>
      <c r="I46" s="58"/>
      <c r="J46" s="58"/>
      <c r="K46" s="58"/>
      <c r="L46" s="58"/>
      <c r="M46" s="58"/>
      <c r="N46" s="58"/>
      <c r="O46" s="58"/>
      <c r="P46" s="58"/>
      <c r="Q46" s="58"/>
      <c r="R46" s="58"/>
      <c r="S46" s="58"/>
      <c r="T46" s="58"/>
      <c r="U46" s="58"/>
      <c r="V46" s="58"/>
      <c r="W46" s="58"/>
      <c r="X46" s="58"/>
      <c r="Y46" s="58"/>
    </row>
    <row r="47">
      <c r="A47" s="140"/>
      <c r="B47" s="145" t="s">
        <v>221</v>
      </c>
      <c r="C47" s="146" t="s">
        <v>222</v>
      </c>
      <c r="D47" s="147">
        <f>'Revenues 2022'!F9</f>
        <v>21081934</v>
      </c>
      <c r="E47" s="148"/>
      <c r="F47" s="43"/>
      <c r="G47" s="43"/>
      <c r="H47" s="43"/>
      <c r="I47" s="43"/>
      <c r="J47" s="43"/>
      <c r="K47" s="43"/>
      <c r="L47" s="43"/>
      <c r="M47" s="43"/>
      <c r="N47" s="43"/>
      <c r="O47" s="43"/>
      <c r="P47" s="43"/>
      <c r="Q47" s="43"/>
      <c r="R47" s="43"/>
      <c r="S47" s="43"/>
      <c r="T47" s="43"/>
      <c r="U47" s="43"/>
      <c r="V47" s="43"/>
      <c r="W47" s="43"/>
      <c r="X47" s="43"/>
      <c r="Y47" s="43"/>
    </row>
    <row r="48">
      <c r="A48" s="140"/>
      <c r="B48" s="49"/>
      <c r="C48" s="146" t="s">
        <v>223</v>
      </c>
      <c r="D48" s="147">
        <f>'Expenses 2022'!F40</f>
        <v>1239473</v>
      </c>
      <c r="E48" s="148"/>
      <c r="F48" s="43"/>
      <c r="G48" s="43"/>
      <c r="H48" s="43"/>
      <c r="I48" s="43"/>
      <c r="J48" s="43"/>
      <c r="K48" s="43"/>
      <c r="L48" s="43"/>
      <c r="M48" s="43"/>
      <c r="N48" s="43"/>
      <c r="O48" s="43"/>
      <c r="P48" s="43"/>
      <c r="Q48" s="43"/>
      <c r="R48" s="43"/>
      <c r="S48" s="43"/>
      <c r="T48" s="43"/>
      <c r="U48" s="43"/>
      <c r="V48" s="43"/>
      <c r="W48" s="43"/>
      <c r="X48" s="43"/>
      <c r="Y48" s="43"/>
    </row>
    <row r="49">
      <c r="A49" s="140"/>
      <c r="B49" s="49"/>
      <c r="C49" s="149" t="s">
        <v>224</v>
      </c>
      <c r="D49" s="167">
        <f>if(D48=0, "$0",D47/D48)</f>
        <v>17.00878841</v>
      </c>
      <c r="E49" s="151" t="s">
        <v>225</v>
      </c>
      <c r="F49" s="43"/>
      <c r="G49" s="43"/>
      <c r="H49" s="43"/>
      <c r="I49" s="43"/>
      <c r="J49" s="43"/>
      <c r="K49" s="43"/>
      <c r="L49" s="43"/>
      <c r="M49" s="43"/>
      <c r="N49" s="43"/>
      <c r="O49" s="43"/>
      <c r="P49" s="43"/>
      <c r="Q49" s="43"/>
      <c r="R49" s="43"/>
      <c r="S49" s="43"/>
      <c r="T49" s="43"/>
      <c r="U49" s="43"/>
      <c r="V49" s="43"/>
      <c r="W49" s="43"/>
      <c r="X49" s="43"/>
      <c r="Y49" s="43"/>
    </row>
    <row r="50">
      <c r="A50" s="140"/>
      <c r="B50" s="52"/>
      <c r="C50" s="113"/>
      <c r="D50" s="113"/>
      <c r="E50" s="148"/>
      <c r="F50" s="43"/>
      <c r="G50" s="43"/>
      <c r="H50" s="43"/>
      <c r="I50" s="43"/>
      <c r="J50" s="43"/>
      <c r="K50" s="43"/>
      <c r="L50" s="43"/>
      <c r="M50" s="43"/>
      <c r="N50" s="43"/>
      <c r="O50" s="43"/>
      <c r="P50" s="43"/>
      <c r="Q50" s="43"/>
      <c r="R50" s="43"/>
      <c r="S50" s="43"/>
      <c r="T50" s="43"/>
      <c r="U50" s="43"/>
      <c r="V50" s="43"/>
      <c r="W50" s="43"/>
      <c r="X50" s="43"/>
      <c r="Y50" s="43"/>
    </row>
    <row r="51">
      <c r="A51" s="168" t="s">
        <v>226</v>
      </c>
      <c r="B51" s="5"/>
      <c r="C51" s="159"/>
      <c r="D51" s="114"/>
      <c r="E51" s="160"/>
      <c r="F51" s="58"/>
      <c r="G51" s="58"/>
      <c r="H51" s="58"/>
      <c r="I51" s="58"/>
      <c r="J51" s="58"/>
      <c r="K51" s="58"/>
      <c r="L51" s="58"/>
      <c r="M51" s="58"/>
      <c r="N51" s="58"/>
      <c r="O51" s="58"/>
      <c r="P51" s="58"/>
      <c r="Q51" s="58"/>
      <c r="R51" s="58"/>
      <c r="S51" s="58"/>
      <c r="T51" s="58"/>
      <c r="U51" s="58"/>
      <c r="V51" s="58"/>
      <c r="W51" s="58"/>
      <c r="X51" s="58"/>
      <c r="Y51" s="58"/>
    </row>
    <row r="52">
      <c r="A52" s="140"/>
      <c r="B52" s="145" t="s">
        <v>227</v>
      </c>
      <c r="C52" s="146" t="s">
        <v>228</v>
      </c>
      <c r="D52" s="147">
        <f>sum('Balance Sheet 2022'!E2:E10)</f>
        <v>14228024</v>
      </c>
      <c r="E52" s="148"/>
      <c r="F52" s="43"/>
      <c r="G52" s="43"/>
      <c r="H52" s="43"/>
      <c r="I52" s="43"/>
      <c r="J52" s="43"/>
      <c r="K52" s="43"/>
      <c r="L52" s="43"/>
      <c r="M52" s="43"/>
      <c r="N52" s="43"/>
      <c r="O52" s="43"/>
      <c r="P52" s="43"/>
      <c r="Q52" s="43"/>
      <c r="R52" s="43"/>
      <c r="S52" s="43"/>
      <c r="T52" s="43"/>
      <c r="U52" s="43"/>
      <c r="V52" s="43"/>
      <c r="W52" s="43"/>
      <c r="X52" s="43"/>
      <c r="Y52" s="43"/>
    </row>
    <row r="53">
      <c r="A53" s="140"/>
      <c r="B53" s="49"/>
      <c r="C53" s="146" t="s">
        <v>229</v>
      </c>
      <c r="D53" s="147">
        <f>sum('Balance Sheet 2022'!E19:E22)</f>
        <v>301511</v>
      </c>
      <c r="E53" s="148"/>
      <c r="F53" s="43"/>
      <c r="G53" s="43"/>
      <c r="H53" s="43"/>
      <c r="I53" s="43"/>
      <c r="J53" s="43"/>
      <c r="K53" s="43"/>
      <c r="L53" s="43"/>
      <c r="M53" s="43"/>
      <c r="N53" s="43"/>
      <c r="O53" s="43"/>
      <c r="P53" s="43"/>
      <c r="Q53" s="43"/>
      <c r="R53" s="43"/>
      <c r="S53" s="43"/>
      <c r="T53" s="43"/>
      <c r="U53" s="43"/>
      <c r="V53" s="43"/>
      <c r="W53" s="43"/>
      <c r="X53" s="43"/>
      <c r="Y53" s="43"/>
    </row>
    <row r="54">
      <c r="A54" s="140"/>
      <c r="B54" s="49"/>
      <c r="C54" s="149" t="s">
        <v>230</v>
      </c>
      <c r="D54" s="169">
        <f>D52/D53</f>
        <v>47.18907105</v>
      </c>
      <c r="E54" s="151" t="s">
        <v>231</v>
      </c>
      <c r="F54" s="43"/>
      <c r="G54" s="43"/>
      <c r="H54" s="43"/>
      <c r="I54" s="43"/>
      <c r="J54" s="43"/>
      <c r="K54" s="43"/>
      <c r="L54" s="43"/>
      <c r="M54" s="43"/>
      <c r="N54" s="43"/>
      <c r="O54" s="43"/>
      <c r="P54" s="43"/>
      <c r="Q54" s="43"/>
      <c r="R54" s="43"/>
      <c r="S54" s="43"/>
      <c r="T54" s="43"/>
      <c r="U54" s="43"/>
      <c r="V54" s="43"/>
      <c r="W54" s="43"/>
      <c r="X54" s="43"/>
      <c r="Y54" s="43"/>
    </row>
    <row r="55">
      <c r="A55" s="140"/>
      <c r="B55" s="52"/>
      <c r="C55" s="113"/>
      <c r="D55" s="113"/>
      <c r="E55" s="148"/>
      <c r="F55" s="43"/>
      <c r="G55" s="43"/>
      <c r="H55" s="43"/>
      <c r="I55" s="43"/>
      <c r="J55" s="43"/>
      <c r="K55" s="43"/>
      <c r="L55" s="43"/>
      <c r="M55" s="43"/>
      <c r="N55" s="43"/>
      <c r="O55" s="43"/>
      <c r="P55" s="43"/>
      <c r="Q55" s="43"/>
      <c r="R55" s="43"/>
      <c r="S55" s="43"/>
      <c r="T55" s="43"/>
      <c r="U55" s="43"/>
      <c r="V55" s="43"/>
      <c r="W55" s="43"/>
      <c r="X55" s="43"/>
      <c r="Y55" s="43"/>
    </row>
    <row r="56">
      <c r="A56" s="142" t="s">
        <v>232</v>
      </c>
      <c r="B56" s="5"/>
      <c r="C56" s="159"/>
      <c r="D56" s="114"/>
      <c r="E56" s="160"/>
      <c r="F56" s="58"/>
      <c r="G56" s="58"/>
      <c r="H56" s="58"/>
      <c r="I56" s="58"/>
      <c r="J56" s="58"/>
      <c r="K56" s="58"/>
      <c r="L56" s="58"/>
      <c r="M56" s="58"/>
      <c r="N56" s="58"/>
      <c r="O56" s="58"/>
      <c r="P56" s="58"/>
      <c r="Q56" s="58"/>
      <c r="R56" s="58"/>
      <c r="S56" s="58"/>
      <c r="T56" s="58"/>
      <c r="U56" s="58"/>
      <c r="V56" s="58"/>
      <c r="W56" s="58"/>
      <c r="X56" s="58"/>
      <c r="Y56" s="58"/>
    </row>
    <row r="57">
      <c r="A57" s="140"/>
      <c r="B57" s="145" t="s">
        <v>233</v>
      </c>
      <c r="C57" s="146" t="s">
        <v>234</v>
      </c>
      <c r="D57" s="147">
        <f>sum('Balance Sheet 2022'!E25:E26)</f>
        <v>0</v>
      </c>
      <c r="E57" s="148"/>
      <c r="F57" s="43"/>
      <c r="G57" s="43"/>
      <c r="H57" s="43"/>
      <c r="I57" s="43"/>
      <c r="J57" s="43"/>
      <c r="K57" s="43"/>
      <c r="L57" s="43"/>
      <c r="M57" s="43"/>
      <c r="N57" s="43"/>
      <c r="O57" s="43"/>
      <c r="P57" s="43"/>
      <c r="Q57" s="43"/>
      <c r="R57" s="43"/>
      <c r="S57" s="43"/>
      <c r="T57" s="43"/>
      <c r="U57" s="43"/>
      <c r="V57" s="43"/>
      <c r="W57" s="43"/>
      <c r="X57" s="43"/>
      <c r="Y57" s="43"/>
    </row>
    <row r="58">
      <c r="A58" s="140"/>
      <c r="B58" s="49"/>
      <c r="C58" s="146" t="s">
        <v>235</v>
      </c>
      <c r="D58" s="147">
        <f>'Balance Sheet 2022'!E18</f>
        <v>15404980</v>
      </c>
      <c r="E58" s="148"/>
      <c r="F58" s="43"/>
      <c r="G58" s="43"/>
      <c r="H58" s="43"/>
      <c r="I58" s="43"/>
      <c r="J58" s="43"/>
      <c r="K58" s="43"/>
      <c r="L58" s="43"/>
      <c r="M58" s="43"/>
      <c r="N58" s="43"/>
      <c r="O58" s="43"/>
      <c r="P58" s="43"/>
      <c r="Q58" s="43"/>
      <c r="R58" s="43"/>
      <c r="S58" s="43"/>
      <c r="T58" s="43"/>
      <c r="U58" s="43"/>
      <c r="V58" s="43"/>
      <c r="W58" s="43"/>
      <c r="X58" s="43"/>
      <c r="Y58" s="43"/>
    </row>
    <row r="59">
      <c r="A59" s="140"/>
      <c r="B59" s="49"/>
      <c r="C59" s="149" t="s">
        <v>236</v>
      </c>
      <c r="D59" s="170">
        <f>D57/D58</f>
        <v>0</v>
      </c>
      <c r="E59" s="151" t="s">
        <v>237</v>
      </c>
      <c r="F59" s="43"/>
      <c r="G59" s="43"/>
      <c r="H59" s="43"/>
      <c r="I59" s="43"/>
      <c r="J59" s="43"/>
      <c r="K59" s="43"/>
      <c r="L59" s="43"/>
      <c r="M59" s="43"/>
      <c r="N59" s="43"/>
      <c r="O59" s="43"/>
      <c r="P59" s="43"/>
      <c r="Q59" s="43"/>
      <c r="R59" s="43"/>
      <c r="S59" s="43"/>
      <c r="T59" s="43"/>
      <c r="U59" s="43"/>
      <c r="V59" s="43"/>
      <c r="W59" s="43"/>
      <c r="X59" s="43"/>
      <c r="Y59" s="43"/>
    </row>
    <row r="60">
      <c r="A60" s="140"/>
      <c r="B60" s="52"/>
      <c r="C60" s="113"/>
      <c r="D60" s="113"/>
      <c r="E60" s="148"/>
      <c r="F60" s="43"/>
      <c r="G60" s="43"/>
      <c r="H60" s="43"/>
      <c r="I60" s="43"/>
      <c r="J60" s="43"/>
      <c r="K60" s="43"/>
      <c r="L60" s="43"/>
      <c r="M60" s="43"/>
      <c r="N60" s="43"/>
      <c r="O60" s="43"/>
      <c r="P60" s="43"/>
      <c r="Q60" s="43"/>
      <c r="R60" s="43"/>
      <c r="S60" s="43"/>
      <c r="T60" s="43"/>
      <c r="U60" s="43"/>
      <c r="V60" s="43"/>
      <c r="W60" s="43"/>
      <c r="X60" s="43"/>
      <c r="Y60" s="43"/>
    </row>
    <row r="61">
      <c r="A61" s="43"/>
      <c r="B61" s="171"/>
      <c r="C61" s="43"/>
      <c r="D61" s="43"/>
      <c r="E61" s="172"/>
      <c r="F61" s="43"/>
      <c r="G61" s="43"/>
      <c r="H61" s="43"/>
      <c r="I61" s="43"/>
      <c r="J61" s="43"/>
      <c r="K61" s="43"/>
      <c r="L61" s="43"/>
      <c r="M61" s="43"/>
      <c r="N61" s="43"/>
      <c r="O61" s="43"/>
      <c r="P61" s="43"/>
      <c r="Q61" s="43"/>
      <c r="R61" s="43"/>
      <c r="S61" s="43"/>
      <c r="T61" s="43"/>
      <c r="U61" s="43"/>
      <c r="V61" s="43"/>
      <c r="W61" s="43"/>
      <c r="X61" s="43"/>
      <c r="Y61" s="43"/>
    </row>
    <row r="62">
      <c r="A62" s="43"/>
      <c r="B62" s="171"/>
      <c r="C62" s="43"/>
      <c r="D62" s="43"/>
      <c r="E62" s="172"/>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1"/>
      <c r="C64" s="43"/>
      <c r="D64" s="43"/>
      <c r="E64" s="172"/>
      <c r="F64" s="43"/>
      <c r="G64" s="43"/>
      <c r="H64" s="43"/>
      <c r="I64" s="43"/>
      <c r="J64" s="43"/>
      <c r="K64" s="43"/>
      <c r="L64" s="43"/>
      <c r="M64" s="43"/>
      <c r="N64" s="43"/>
      <c r="O64" s="43"/>
      <c r="P64" s="43"/>
      <c r="Q64" s="43"/>
      <c r="R64" s="43"/>
      <c r="S64" s="43"/>
      <c r="T64" s="43"/>
      <c r="U64" s="43"/>
      <c r="V64" s="43"/>
      <c r="W64" s="43"/>
      <c r="X64" s="43"/>
      <c r="Y64" s="43"/>
    </row>
    <row r="65">
      <c r="A65" s="43"/>
      <c r="B65" s="171"/>
      <c r="C65" s="43"/>
      <c r="D65" s="43"/>
      <c r="E65" s="172"/>
      <c r="F65" s="43"/>
      <c r="G65" s="43"/>
      <c r="H65" s="43"/>
      <c r="I65" s="43"/>
      <c r="J65" s="43"/>
      <c r="K65" s="43"/>
      <c r="L65" s="43"/>
      <c r="M65" s="43"/>
      <c r="N65" s="43"/>
      <c r="O65" s="43"/>
      <c r="P65" s="43"/>
      <c r="Q65" s="43"/>
      <c r="R65" s="43"/>
      <c r="S65" s="43"/>
      <c r="T65" s="43"/>
      <c r="U65" s="43"/>
      <c r="V65" s="43"/>
      <c r="W65" s="43"/>
      <c r="X65" s="43"/>
      <c r="Y65" s="43"/>
    </row>
    <row r="66">
      <c r="A66" s="43"/>
      <c r="B66" s="171"/>
      <c r="C66" s="43"/>
      <c r="D66" s="43"/>
      <c r="E66" s="172"/>
      <c r="F66" s="43"/>
      <c r="G66" s="43"/>
      <c r="H66" s="43"/>
      <c r="I66" s="43"/>
      <c r="J66" s="43"/>
      <c r="K66" s="43"/>
      <c r="L66" s="43"/>
      <c r="M66" s="43"/>
      <c r="N66" s="43"/>
      <c r="O66" s="43"/>
      <c r="P66" s="43"/>
      <c r="Q66" s="43"/>
      <c r="R66" s="43"/>
      <c r="S66" s="43"/>
      <c r="T66" s="43"/>
      <c r="U66" s="43"/>
      <c r="V66" s="43"/>
      <c r="W66" s="43"/>
      <c r="X66" s="43"/>
      <c r="Y66" s="43"/>
    </row>
    <row r="67">
      <c r="A67" s="43"/>
      <c r="B67" s="171"/>
      <c r="C67" s="43"/>
      <c r="D67" s="43"/>
      <c r="E67" s="172"/>
      <c r="F67" s="43"/>
      <c r="G67" s="43"/>
      <c r="H67" s="43"/>
      <c r="I67" s="43"/>
      <c r="J67" s="43"/>
      <c r="K67" s="43"/>
      <c r="L67" s="43"/>
      <c r="M67" s="43"/>
      <c r="N67" s="43"/>
      <c r="O67" s="43"/>
      <c r="P67" s="43"/>
      <c r="Q67" s="43"/>
      <c r="R67" s="43"/>
      <c r="S67" s="43"/>
      <c r="T67" s="43"/>
      <c r="U67" s="43"/>
      <c r="V67" s="43"/>
      <c r="W67" s="43"/>
      <c r="X67" s="43"/>
      <c r="Y67" s="43"/>
    </row>
    <row r="68">
      <c r="A68" s="43"/>
      <c r="B68" s="171"/>
      <c r="C68" s="43"/>
      <c r="D68" s="43"/>
      <c r="E68" s="172"/>
      <c r="F68" s="43"/>
      <c r="G68" s="43"/>
      <c r="H68" s="43"/>
      <c r="I68" s="43"/>
      <c r="J68" s="43"/>
      <c r="K68" s="43"/>
      <c r="L68" s="43"/>
      <c r="M68" s="43"/>
      <c r="N68" s="43"/>
      <c r="O68" s="43"/>
      <c r="P68" s="43"/>
      <c r="Q68" s="43"/>
      <c r="R68" s="43"/>
      <c r="S68" s="43"/>
      <c r="T68" s="43"/>
      <c r="U68" s="43"/>
      <c r="V68" s="43"/>
      <c r="W68" s="43"/>
      <c r="X68" s="43"/>
      <c r="Y68" s="43"/>
    </row>
    <row r="69">
      <c r="A69" s="43"/>
      <c r="B69" s="171"/>
      <c r="C69" s="43"/>
      <c r="D69" s="43"/>
      <c r="E69" s="172"/>
      <c r="F69" s="43"/>
      <c r="G69" s="43"/>
      <c r="H69" s="43"/>
      <c r="I69" s="43"/>
      <c r="J69" s="43"/>
      <c r="K69" s="43"/>
      <c r="L69" s="43"/>
      <c r="M69" s="43"/>
      <c r="N69" s="43"/>
      <c r="O69" s="43"/>
      <c r="P69" s="43"/>
      <c r="Q69" s="43"/>
      <c r="R69" s="43"/>
      <c r="S69" s="43"/>
      <c r="T69" s="43"/>
      <c r="U69" s="43"/>
      <c r="V69" s="43"/>
      <c r="W69" s="43"/>
      <c r="X69" s="43"/>
      <c r="Y69" s="43"/>
    </row>
    <row r="70">
      <c r="A70" s="43"/>
      <c r="B70" s="171"/>
      <c r="C70" s="43"/>
      <c r="D70" s="43"/>
      <c r="E70" s="172"/>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2"/>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2"/>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2"/>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2"/>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2"/>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2"/>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2"/>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2"/>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2"/>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2"/>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2"/>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2"/>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2"/>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2"/>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2"/>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2"/>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2"/>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2"/>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2"/>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2"/>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2"/>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2"/>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2"/>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2"/>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2"/>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2"/>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2"/>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2"/>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2"/>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2"/>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2"/>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2"/>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2"/>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2"/>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2"/>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2"/>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2"/>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2"/>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2"/>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2"/>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2"/>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2"/>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2"/>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2"/>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2"/>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2"/>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2"/>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2"/>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2"/>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2"/>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2"/>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2"/>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2"/>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2"/>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2"/>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2"/>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2"/>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2"/>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2"/>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2"/>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2"/>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2"/>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2"/>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2"/>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2"/>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2"/>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2"/>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2"/>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2"/>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2"/>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2"/>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2"/>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2"/>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2"/>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2"/>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2"/>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2"/>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2"/>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2"/>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2"/>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2"/>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2"/>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2"/>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2"/>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2"/>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2"/>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2"/>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2"/>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2"/>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2"/>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2"/>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2"/>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2"/>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2"/>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2"/>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2"/>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2"/>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2"/>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2"/>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2"/>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2"/>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2"/>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2"/>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2"/>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2"/>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2"/>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2"/>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2"/>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2"/>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2"/>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2"/>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2"/>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2"/>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2"/>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2"/>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2"/>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2"/>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2"/>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2"/>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2"/>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2"/>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2"/>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2"/>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2"/>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2"/>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2"/>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2"/>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2"/>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2"/>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2"/>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2"/>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2"/>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2"/>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2"/>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2"/>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2"/>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2"/>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2"/>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2"/>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2"/>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2"/>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2"/>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2"/>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2"/>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2"/>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2"/>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2"/>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2"/>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2"/>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2"/>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2"/>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2"/>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2"/>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2"/>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2"/>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2"/>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2"/>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2"/>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2"/>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2"/>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2"/>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2"/>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2"/>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2"/>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2"/>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2"/>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2"/>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2"/>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2"/>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2"/>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2"/>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2"/>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2"/>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2"/>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2"/>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2"/>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2"/>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2"/>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2"/>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2"/>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2"/>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2"/>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2"/>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2"/>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2"/>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2"/>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2"/>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2"/>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2"/>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2"/>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2"/>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2"/>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2"/>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2"/>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2"/>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2"/>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2"/>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2"/>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2"/>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2"/>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2"/>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2"/>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2"/>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2"/>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2"/>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2"/>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2"/>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2"/>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2"/>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2"/>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2"/>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2"/>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2"/>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2"/>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2"/>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2"/>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2"/>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2"/>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2"/>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2"/>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2"/>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2"/>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2"/>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2"/>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2"/>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2"/>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2"/>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2"/>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2"/>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2"/>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2"/>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2"/>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2"/>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2"/>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2"/>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2"/>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2"/>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2"/>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2"/>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2"/>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2"/>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2"/>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2"/>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2"/>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2"/>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2"/>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2"/>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2"/>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2"/>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2"/>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2"/>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2"/>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2"/>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2"/>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2"/>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2"/>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2"/>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2"/>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2"/>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2"/>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2"/>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2"/>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2"/>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2"/>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2"/>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2"/>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2"/>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2"/>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2"/>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2"/>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2"/>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2"/>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2"/>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2"/>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2"/>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2"/>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2"/>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2"/>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2"/>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2"/>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2"/>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2"/>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2"/>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2"/>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2"/>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2"/>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2"/>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2"/>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2"/>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2"/>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2"/>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2"/>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2"/>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2"/>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2"/>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2"/>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2"/>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2"/>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2"/>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2"/>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2"/>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2"/>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2"/>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2"/>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2"/>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2"/>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2"/>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2"/>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2"/>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2"/>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2"/>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2"/>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2"/>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2"/>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2"/>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2"/>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2"/>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2"/>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2"/>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2"/>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2"/>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2"/>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2"/>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2"/>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2"/>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2"/>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2"/>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2"/>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2"/>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2"/>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2"/>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2"/>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2"/>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2"/>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2"/>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2"/>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2"/>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2"/>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2"/>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2"/>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2"/>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2"/>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2"/>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2"/>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2"/>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2"/>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2"/>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2"/>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2"/>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2"/>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2"/>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2"/>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2"/>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2"/>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2"/>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2"/>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2"/>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2"/>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2"/>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2"/>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2"/>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2"/>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2"/>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2"/>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2"/>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2"/>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2"/>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2"/>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2"/>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2"/>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2"/>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2"/>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2"/>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2"/>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2"/>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2"/>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2"/>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2"/>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2"/>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2"/>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2"/>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2"/>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2"/>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2"/>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2"/>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2"/>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2"/>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2"/>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2"/>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2"/>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2"/>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2"/>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2"/>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2"/>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2"/>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2"/>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2"/>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2"/>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2"/>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2"/>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2"/>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2"/>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2"/>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2"/>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2"/>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2"/>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2"/>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2"/>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2"/>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2"/>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2"/>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2"/>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2"/>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2"/>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2"/>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2"/>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2"/>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2"/>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2"/>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2"/>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2"/>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2"/>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2"/>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2"/>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2"/>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2"/>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2"/>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2"/>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2"/>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2"/>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2"/>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2"/>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2"/>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2"/>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2"/>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2"/>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2"/>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2"/>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2"/>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2"/>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2"/>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2"/>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2"/>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2"/>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2"/>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2"/>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2"/>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2"/>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2"/>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2"/>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2"/>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2"/>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2"/>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2"/>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2"/>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2"/>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2"/>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2"/>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2"/>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2"/>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2"/>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2"/>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2"/>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2"/>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2"/>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2"/>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2"/>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2"/>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2"/>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2"/>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2"/>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2"/>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2"/>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2"/>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2"/>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2"/>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2"/>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2"/>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2"/>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2"/>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2"/>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2"/>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2"/>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2"/>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2"/>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2"/>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2"/>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2"/>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2"/>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2"/>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2"/>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2"/>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2"/>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2"/>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2"/>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2"/>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2"/>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2"/>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2"/>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2"/>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2"/>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2"/>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2"/>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2"/>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2"/>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2"/>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2"/>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2"/>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2"/>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2"/>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2"/>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2"/>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2"/>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2"/>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2"/>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2"/>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2"/>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2"/>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2"/>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2"/>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2"/>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2"/>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2"/>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2"/>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2"/>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2"/>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2"/>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2"/>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2"/>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2"/>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2"/>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2"/>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2"/>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2"/>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2"/>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2"/>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2"/>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2"/>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2"/>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2"/>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2"/>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2"/>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2"/>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2"/>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2"/>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2"/>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2"/>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2"/>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2"/>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2"/>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2"/>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2"/>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2"/>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2"/>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2"/>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2"/>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2"/>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2"/>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2"/>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2"/>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2"/>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2"/>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2"/>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2"/>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2"/>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2"/>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2"/>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2"/>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2"/>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2"/>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2"/>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2"/>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2"/>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2"/>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2"/>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2"/>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2"/>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2"/>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2"/>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2"/>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2"/>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2"/>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2"/>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2"/>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2"/>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2"/>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2"/>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2"/>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2"/>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2"/>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2"/>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2"/>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2"/>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2"/>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2"/>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2"/>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2"/>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2"/>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2"/>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2"/>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2"/>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2"/>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2"/>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2"/>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2"/>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2"/>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2"/>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2"/>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2"/>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2"/>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2"/>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2"/>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2"/>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2"/>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2"/>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2"/>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2"/>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2"/>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2"/>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2"/>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2"/>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2"/>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2"/>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2"/>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2"/>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2"/>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2"/>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2"/>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2"/>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2"/>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2"/>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2"/>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2"/>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2"/>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2"/>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2"/>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2"/>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2"/>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2"/>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2"/>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2"/>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2"/>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2"/>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2"/>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2"/>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2"/>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2"/>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2"/>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2"/>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2"/>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2"/>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2"/>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2"/>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2"/>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2"/>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2"/>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2"/>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2"/>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2"/>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2"/>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2"/>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2"/>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2"/>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2"/>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2"/>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2"/>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2"/>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2"/>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2"/>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2"/>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2"/>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2"/>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2"/>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2"/>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2"/>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2"/>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2"/>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2"/>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2"/>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2"/>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2"/>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2"/>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2"/>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2"/>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2"/>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2"/>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2"/>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2"/>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2"/>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2"/>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2"/>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2"/>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2"/>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2"/>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2"/>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2"/>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2"/>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2"/>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2"/>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2"/>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2"/>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2"/>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2"/>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2"/>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2"/>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2"/>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2"/>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2"/>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2"/>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2"/>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2"/>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2"/>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2"/>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2"/>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2"/>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2"/>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2"/>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2"/>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2"/>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2"/>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2"/>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2"/>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2"/>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2"/>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2"/>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2"/>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2"/>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2"/>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2"/>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2"/>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2"/>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2"/>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2"/>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2"/>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2"/>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2"/>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2"/>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2"/>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2"/>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2"/>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2"/>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2"/>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2"/>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2"/>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2"/>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2"/>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2"/>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2"/>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2"/>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2"/>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2"/>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2"/>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2"/>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2"/>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2"/>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2"/>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2"/>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2"/>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2"/>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2"/>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2"/>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2"/>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2"/>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2"/>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2"/>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2"/>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2"/>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2"/>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2"/>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2"/>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2"/>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2"/>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2"/>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2"/>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2"/>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2"/>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2"/>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2"/>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2"/>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2"/>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2"/>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2"/>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2"/>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2"/>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2"/>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2"/>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2"/>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2"/>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2"/>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2"/>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2"/>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2"/>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2"/>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2"/>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2"/>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2"/>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2"/>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2"/>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2"/>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2"/>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2"/>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2"/>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2"/>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2"/>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2"/>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2"/>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2"/>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2"/>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2"/>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2"/>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2"/>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2"/>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2"/>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2"/>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2"/>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2"/>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2"/>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2"/>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2"/>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2"/>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2"/>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2"/>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2"/>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2"/>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2"/>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2"/>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2"/>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2"/>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2"/>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2"/>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2"/>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2"/>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2"/>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2"/>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2"/>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2"/>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2"/>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2"/>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2"/>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2"/>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2"/>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2"/>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2"/>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2"/>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2"/>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2"/>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2"/>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2"/>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2"/>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2"/>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2"/>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2"/>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2"/>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2"/>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2"/>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2"/>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2"/>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2"/>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2"/>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2"/>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2"/>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2"/>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2"/>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2"/>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2"/>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2"/>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2"/>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2"/>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2"/>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2"/>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2"/>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2"/>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2"/>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2"/>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2"/>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2"/>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2"/>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2"/>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2"/>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2"/>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2"/>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2"/>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2"/>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2"/>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2"/>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2"/>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2"/>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2"/>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2"/>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2"/>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2"/>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2"/>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2"/>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2"/>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2"/>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2"/>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2"/>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2"/>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2"/>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2"/>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2"/>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2"/>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2"/>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2"/>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2"/>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2"/>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2"/>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2"/>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2"/>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2"/>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2"/>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2"/>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2"/>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2"/>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2"/>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2"/>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2"/>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2"/>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2"/>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2"/>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2"/>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2"/>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2"/>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2"/>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2"/>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2"/>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2"/>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2"/>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2"/>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2"/>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2"/>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2"/>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2"/>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2"/>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2"/>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2"/>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2"/>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2"/>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2"/>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2"/>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2"/>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2"/>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2"/>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2"/>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2"/>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2"/>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2"/>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107" t="str">
        <f>'READ HERE FIRST'!A5</f>
        <v>CIVID NATION - WHEN WE ALL VOTE</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1.207875E7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12078750</v>
      </c>
      <c r="G9" s="58"/>
      <c r="H9" s="58"/>
      <c r="I9" s="58"/>
      <c r="J9" s="58"/>
      <c r="K9" s="58"/>
      <c r="L9" s="58"/>
      <c r="M9" s="58"/>
      <c r="N9" s="58"/>
      <c r="O9" s="58"/>
      <c r="P9" s="58"/>
      <c r="Q9" s="58"/>
      <c r="R9" s="58"/>
      <c r="S9" s="58"/>
      <c r="T9" s="58"/>
      <c r="U9" s="58"/>
      <c r="V9" s="58"/>
      <c r="W9" s="58"/>
      <c r="X9" s="58"/>
      <c r="Y9" s="58"/>
      <c r="Z9" s="58"/>
    </row>
    <row r="10">
      <c r="A10" s="44" t="s">
        <v>62</v>
      </c>
      <c r="B10" s="59" t="s">
        <v>63</v>
      </c>
      <c r="C10" s="60" t="s">
        <v>238</v>
      </c>
      <c r="D10" s="15"/>
      <c r="E10" s="15"/>
      <c r="F10" s="48">
        <v>58711.0</v>
      </c>
      <c r="G10" s="17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3"/>
      <c r="H12" s="43"/>
      <c r="I12" s="174"/>
      <c r="J12" s="43"/>
      <c r="K12" s="43"/>
      <c r="L12" s="43"/>
      <c r="M12" s="43"/>
      <c r="N12" s="43"/>
      <c r="O12" s="43"/>
      <c r="P12" s="43"/>
      <c r="Q12" s="43"/>
      <c r="R12" s="43"/>
      <c r="S12" s="43"/>
      <c r="T12" s="43"/>
      <c r="U12" s="43"/>
      <c r="V12" s="43"/>
      <c r="W12" s="43"/>
      <c r="X12" s="43"/>
      <c r="Y12" s="43"/>
      <c r="Z12" s="43"/>
    </row>
    <row r="13">
      <c r="A13" s="49"/>
      <c r="B13" s="45" t="s">
        <v>52</v>
      </c>
      <c r="C13" s="175"/>
      <c r="D13" s="61"/>
      <c r="E13" s="61"/>
      <c r="F13" s="62">
        <v>0.0</v>
      </c>
      <c r="G13" s="173"/>
      <c r="H13" s="43"/>
      <c r="J13" s="173"/>
      <c r="K13" s="43"/>
      <c r="L13" s="43"/>
      <c r="M13" s="43"/>
      <c r="N13" s="43"/>
      <c r="O13" s="43"/>
      <c r="P13" s="43"/>
      <c r="Q13" s="43"/>
      <c r="R13" s="43"/>
      <c r="S13" s="43"/>
      <c r="T13" s="43"/>
      <c r="U13" s="43"/>
      <c r="V13" s="43"/>
      <c r="W13" s="43"/>
      <c r="X13" s="43"/>
      <c r="Y13" s="43"/>
      <c r="Z13" s="43"/>
    </row>
    <row r="14">
      <c r="A14" s="49"/>
      <c r="B14" s="45" t="s">
        <v>54</v>
      </c>
      <c r="C14" s="176"/>
      <c r="D14" s="61"/>
      <c r="E14" s="61"/>
      <c r="F14" s="62">
        <v>0.0</v>
      </c>
      <c r="G14" s="173"/>
      <c r="H14" s="43"/>
      <c r="J14" s="173"/>
      <c r="K14" s="43"/>
      <c r="L14" s="43"/>
      <c r="M14" s="43"/>
      <c r="N14" s="43"/>
      <c r="O14" s="43"/>
      <c r="P14" s="43"/>
      <c r="Q14" s="43"/>
      <c r="R14" s="43"/>
      <c r="S14" s="43"/>
      <c r="T14" s="43"/>
      <c r="U14" s="43"/>
      <c r="V14" s="43"/>
      <c r="W14" s="43"/>
      <c r="X14" s="43"/>
      <c r="Y14" s="43"/>
      <c r="Z14" s="43"/>
    </row>
    <row r="15">
      <c r="A15" s="52"/>
      <c r="B15" s="45" t="s">
        <v>56</v>
      </c>
      <c r="C15" s="176"/>
      <c r="D15" s="61"/>
      <c r="E15" s="61"/>
      <c r="F15" s="62">
        <v>0.0</v>
      </c>
      <c r="G15" s="43"/>
      <c r="H15" s="43"/>
      <c r="J15" s="17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58711</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122930.0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23452.0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-23452</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-23452</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3389.0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3650.0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-261</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12236678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CIVID NATION - WHEN WE ALL VOTE</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581368</v>
      </c>
      <c r="D3" s="99">
        <v>581368.0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2792739</v>
      </c>
      <c r="D7" s="99">
        <v>1654487.0</v>
      </c>
      <c r="E7" s="99">
        <v>908865.0</v>
      </c>
      <c r="F7" s="99">
        <v>229387.0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8448726</v>
      </c>
      <c r="D9" s="99">
        <v>5005232.0</v>
      </c>
      <c r="E9" s="99">
        <v>2749538.0</v>
      </c>
      <c r="F9" s="99">
        <v>693956.0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169259</v>
      </c>
      <c r="D10" s="99">
        <v>100273.0</v>
      </c>
      <c r="E10" s="99">
        <v>55084.0</v>
      </c>
      <c r="F10" s="99">
        <v>13902.0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571909</v>
      </c>
      <c r="D11" s="99">
        <v>338813.0</v>
      </c>
      <c r="E11" s="99">
        <v>186121.0</v>
      </c>
      <c r="F11" s="99">
        <v>46975.0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898299</v>
      </c>
      <c r="D12" s="99">
        <v>532174.0</v>
      </c>
      <c r="E12" s="99">
        <v>292341.0</v>
      </c>
      <c r="F12" s="99">
        <v>73784.0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89005</v>
      </c>
      <c r="D15" s="99">
        <v>52729.0</v>
      </c>
      <c r="E15" s="99">
        <v>28966.0</v>
      </c>
      <c r="F15" s="99">
        <v>7310.0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136773</v>
      </c>
      <c r="D16" s="99">
        <v>81028.0</v>
      </c>
      <c r="E16" s="99">
        <v>44511.0</v>
      </c>
      <c r="F16" s="99">
        <v>11234.0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558995</v>
      </c>
      <c r="D20" s="99">
        <v>331163.0</v>
      </c>
      <c r="E20" s="99">
        <v>181919.0</v>
      </c>
      <c r="F20" s="99">
        <v>45913.0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146316</v>
      </c>
      <c r="D21" s="99">
        <v>86681.0</v>
      </c>
      <c r="E21" s="99">
        <v>47617.0</v>
      </c>
      <c r="F21" s="99">
        <v>12018.0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34109</v>
      </c>
      <c r="D22" s="99">
        <v>20197.0</v>
      </c>
      <c r="E22" s="99">
        <v>11112.0</v>
      </c>
      <c r="F22" s="99">
        <v>2800.0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775639</v>
      </c>
      <c r="D23" s="99">
        <v>459270.0</v>
      </c>
      <c r="E23" s="99">
        <v>252693.0</v>
      </c>
      <c r="F23" s="99">
        <v>63676.0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183725</v>
      </c>
      <c r="D25" s="99">
        <v>108787.0</v>
      </c>
      <c r="E25" s="99">
        <v>59855.0</v>
      </c>
      <c r="F25" s="99">
        <v>15083.0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341130</v>
      </c>
      <c r="D26" s="99">
        <v>202093.0</v>
      </c>
      <c r="E26" s="99">
        <v>111019.0</v>
      </c>
      <c r="F26" s="99">
        <v>28018.0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259028</v>
      </c>
      <c r="D28" s="99">
        <v>153455.0</v>
      </c>
      <c r="E28" s="99">
        <v>84298.0</v>
      </c>
      <c r="F28" s="99">
        <v>21275.0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329561</v>
      </c>
      <c r="D31" s="99">
        <v>195139.0</v>
      </c>
      <c r="E31" s="99">
        <v>107367.0</v>
      </c>
      <c r="F31" s="99">
        <v>27055.0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53898</v>
      </c>
      <c r="D32" s="99">
        <v>31914.0</v>
      </c>
      <c r="E32" s="99">
        <v>17559.0</v>
      </c>
      <c r="F32" s="99">
        <v>4425.0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240</v>
      </c>
      <c r="C34" s="98">
        <f t="shared" si="1"/>
        <v>89170</v>
      </c>
      <c r="D34" s="99">
        <v>52827.0</v>
      </c>
      <c r="E34" s="99">
        <v>29019.0</v>
      </c>
      <c r="F34" s="99">
        <v>7324.0</v>
      </c>
      <c r="G34" s="43"/>
      <c r="H34" s="43"/>
      <c r="I34" s="43"/>
      <c r="J34" s="43"/>
      <c r="K34" s="43"/>
      <c r="L34" s="43"/>
      <c r="M34" s="43"/>
      <c r="N34" s="43"/>
      <c r="O34" s="43"/>
      <c r="P34" s="43"/>
      <c r="Q34" s="43"/>
      <c r="R34" s="43"/>
      <c r="S34" s="43"/>
      <c r="T34" s="43"/>
      <c r="U34" s="43"/>
      <c r="V34" s="43"/>
      <c r="W34" s="43"/>
      <c r="X34" s="43"/>
      <c r="Y34" s="43"/>
      <c r="Z34" s="43"/>
    </row>
    <row r="35">
      <c r="A35" s="45" t="s">
        <v>48</v>
      </c>
      <c r="B35" s="102" t="s">
        <v>241</v>
      </c>
      <c r="C35" s="98">
        <f t="shared" si="1"/>
        <v>21763</v>
      </c>
      <c r="D35" s="99">
        <v>12886.0</v>
      </c>
      <c r="E35" s="99">
        <v>7090.0</v>
      </c>
      <c r="F35" s="99">
        <v>1787.0</v>
      </c>
      <c r="G35" s="43"/>
      <c r="H35" s="43"/>
      <c r="I35" s="43"/>
      <c r="J35" s="43"/>
      <c r="K35" s="43"/>
      <c r="L35" s="43"/>
      <c r="M35" s="43"/>
      <c r="N35" s="43"/>
      <c r="O35" s="43"/>
      <c r="P35" s="43"/>
      <c r="Q35" s="43"/>
      <c r="R35" s="43"/>
      <c r="S35" s="43"/>
      <c r="T35" s="43"/>
      <c r="U35" s="43"/>
      <c r="V35" s="43"/>
      <c r="W35" s="43"/>
      <c r="X35" s="43"/>
      <c r="Y35" s="43"/>
      <c r="Z35" s="43"/>
    </row>
    <row r="36">
      <c r="A36" s="45" t="s">
        <v>50</v>
      </c>
      <c r="B36" s="102" t="s">
        <v>242</v>
      </c>
      <c r="C36" s="98">
        <f t="shared" si="1"/>
        <v>21657</v>
      </c>
      <c r="D36" s="99">
        <v>12823.0</v>
      </c>
      <c r="E36" s="99">
        <v>7056.0</v>
      </c>
      <c r="F36" s="99">
        <v>1778.0</v>
      </c>
      <c r="G36" s="43"/>
      <c r="H36" s="43"/>
      <c r="I36" s="43"/>
      <c r="J36" s="43"/>
      <c r="K36" s="43"/>
      <c r="L36" s="43"/>
      <c r="M36" s="43"/>
      <c r="N36" s="43"/>
      <c r="O36" s="43"/>
      <c r="P36" s="43"/>
      <c r="Q36" s="43"/>
      <c r="R36" s="43"/>
      <c r="S36" s="43"/>
      <c r="T36" s="43"/>
      <c r="U36" s="43"/>
      <c r="V36" s="43"/>
      <c r="W36" s="43"/>
      <c r="X36" s="43"/>
      <c r="Y36" s="43"/>
      <c r="Z36" s="43"/>
    </row>
    <row r="37">
      <c r="A37" s="45" t="s">
        <v>52</v>
      </c>
      <c r="B37" s="102" t="s">
        <v>243</v>
      </c>
      <c r="C37" s="98">
        <f t="shared" si="1"/>
        <v>21293</v>
      </c>
      <c r="D37" s="99">
        <v>12608.0</v>
      </c>
      <c r="E37" s="99">
        <v>6937.0</v>
      </c>
      <c r="F37" s="99">
        <v>1748.0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30865</v>
      </c>
      <c r="D38" s="99">
        <v>18277.0</v>
      </c>
      <c r="E38" s="99">
        <v>10052.0</v>
      </c>
      <c r="F38" s="99">
        <v>2536.0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16555227</v>
      </c>
      <c r="D40" s="103">
        <f t="shared" si="2"/>
        <v>10044224</v>
      </c>
      <c r="E40" s="103">
        <f t="shared" si="2"/>
        <v>5199019</v>
      </c>
      <c r="F40" s="103">
        <f t="shared" si="2"/>
        <v>1311984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07" t="str">
        <f>'READ HERE FIRST'!A5</f>
        <v>CIVID NATION - WHEN WE ALL VOTE</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1149179.0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7620753.0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1457244.0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122385.0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101464.0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1033549.0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769902.0</v>
      </c>
      <c r="E12" s="109">
        <f>D11-D12</f>
        <v>263647</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167875.0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45799.0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10928346</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308927.0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5225.0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314152</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2439075.0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8175119.0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3"/>
      <c r="E36" s="127">
        <f>sum(E30:E35)</f>
        <v>10614194</v>
      </c>
      <c r="F36" s="43"/>
      <c r="G36" s="43"/>
      <c r="H36" s="43"/>
      <c r="I36" s="43"/>
      <c r="J36" s="43"/>
      <c r="K36" s="43"/>
      <c r="L36" s="43"/>
      <c r="M36" s="43"/>
      <c r="N36" s="43"/>
      <c r="O36" s="43"/>
      <c r="P36" s="43"/>
      <c r="Q36" s="43"/>
      <c r="R36" s="43"/>
      <c r="S36" s="43"/>
      <c r="T36" s="43"/>
      <c r="U36" s="43"/>
      <c r="V36" s="43"/>
      <c r="W36" s="43"/>
      <c r="X36" s="43"/>
      <c r="Y36" s="43"/>
      <c r="Z36" s="43"/>
    </row>
    <row r="37">
      <c r="A37" s="134"/>
      <c r="B37" s="135">
        <v>33.0</v>
      </c>
      <c r="C37" s="136" t="s">
        <v>180</v>
      </c>
      <c r="D37" s="137"/>
      <c r="E37" s="138">
        <f>E36+E28</f>
        <v>10928346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