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<sst xmlns="http://schemas.openxmlformats.org/spreadsheetml/2006/main" count="874" uniqueCount="255">
  <si>
    <t>WIKIMEDIA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</si>
  <si>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</si>
  <si>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</si>
  <si>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</si>
  <si>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</si>
  <si>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</si>
  <si>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</si>
  <si>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</si>
  <si>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</si>
  <si>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</si>
  <si>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</si>
  <si>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</si>
  <si>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</si>
  <si>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</si>
  <si>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</si>
  <si>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</si>
  <si>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</si>
  <si>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</si>
  <si>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</si>
  <si>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</si>
  <si>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</si>
  <si>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</si>
  <si>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</si>
  <si>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</si>
  <si>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</si>
  <si>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</si>
  <si>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</si>
  <si>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</si>
  <si>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</si>
  <si>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</si>
  <si>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</si>
  <si>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</si>
  <si>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</si>
  <si>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</si>
  <si>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</si>
  <si>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</si>
  <si>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</si>
  <si>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</si>
  <si>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</si>
  <si>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</si>
  <si>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</si>
  <si>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</si>
  <si>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</si>
  <si>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</si>
  <si>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</si>
  <si>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</si>
  <si>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</si>
  <si>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</si>
  <si>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</si>
  <si>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</si>
  <si>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</si>
  <si>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</si>
  <si>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</si>
  <si>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</si>
  <si>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</si>
  <si>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</si>
  <si>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</si>
  <si>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</si>
  <si>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</si>
  <si>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</si>
  <si>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</si>
  <si>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</si>
  <si>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</si>
  <si>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</si>
  <si>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</si>
  <si>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</si>
  <si>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</si>
  <si>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</si>
  <si>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</si>
  <si>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</si>
  <si>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</si>
  <si>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</si>
  <si>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</si>
  <si>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</si>
  <si>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</si>
  <si>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</si>
  <si>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</si>
  <si>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</si>
  <si>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</si>
  <si>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</si>
  <si>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</si>
  <si>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</si>
  <si>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</si>
  <si>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</si>
  <si>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</si>
  <si>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</si>
  <si>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</si>
  <si>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</si>
  <si>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</si>
  <si>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</si>
  <si>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</si>
  <si>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</si>
  <si>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</si>
  <si>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</si>
  <si>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</si>
  <si>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</si>
  <si>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ENDOW FEE REIMBURSEMENT</t>
  </si>
  <si>
    <t>SERVICE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</si>
  <si>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</si>
  <si>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</si>
  <si>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</si>
  <si>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</si>
  <si>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</si>
  <si>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</si>
  <si>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</si>
  <si>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</si>
  <si>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</si>
  <si>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</si>
  <si>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</si>
  <si>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</si>
  <si>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</si>
  <si>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</si>
  <si>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</si>
  <si>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</si>
  <si>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</si>
  <si>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</si>
  <si>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</si>
  <si>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</si>
  <si>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</si>
  <si>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</si>
  <si>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</si>
  <si>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</si>
  <si>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</si>
  <si>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</si>
  <si>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</si>
  <si>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</si>
  <si>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</si>
  <si>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</si>
  <si>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</si>
  <si>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</si>
  <si>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</si>
  <si>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</si>
  <si>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</si>
  <si>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</si>
  <si>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</si>
  <si>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DONATIONS PROCESSING FE</t>
  </si>
  <si>
    <t>TEMPORARY CONTRACTORS</t>
  </si>
  <si>
    <t>WIKIDATA COLLABORATION</t>
  </si>
  <si>
    <t>OTHER OPERATING EXP</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</si>
  <si>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</si>
  <si>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</si>
  <si>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</si>
  <si>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</si>
  <si>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</si>
  <si>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</si>
  <si>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</si>
  <si>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</si>
  <si>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</si>
  <si>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</si>
  <si>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</si>
  <si>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</si>
  <si>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</si>
  <si>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</si>
  <si>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</si>
  <si>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</si>
  <si>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</si>
  <si>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</si>
  <si>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</si>
  <si>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</si>
  <si>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</si>
  <si>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</si>
  <si>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</si>
  <si>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</si>
  <si>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</si>
  <si>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</si>
  <si>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</si>
  <si>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</si>
  <si>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</si>
  <si>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</si>
  <si>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</si>
  <si>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</si>
  <si>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</si>
  <si>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</si>
  <si>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</si>
  <si>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</si>
  <si>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</si>
  <si>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</si>
  <si>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</si>
  <si>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</si>
  <si>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</si>
  <si>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</si>
  <si>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</si>
  <si>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</si>
  <si>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</si>
  <si>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</si>
  <si>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</si>
  <si>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</si>
  <si>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</si>
  <si>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</si>
  <si>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</si>
  <si>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</si>
  <si>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</si>
  <si>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</si>
  <si>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</si>
  <si>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</si>
  <si>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</si>
  <si>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</si>
  <si>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</si>
  <si>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</si>
  <si>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</si>
  <si>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</si>
  <si>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</si>
  <si>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</si>
  <si>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</si>
  <si>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</si>
  <si>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</si>
  <si>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</si>
  <si>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</si>
  <si>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</si>
  <si>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</si>
  <si>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</si>
  <si>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</si>
  <si>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</si>
  <si>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</si>
  <si>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</si>
  <si>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</si>
  <si>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</si>
  <si>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</si>
  <si>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</si>
  <si>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</si>
  <si>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</si>
  <si>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</si>
  <si>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</si>
  <si>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</si>
  <si>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</si>
  <si>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</si>
  <si>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</si>
  <si>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</si>
  <si>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</si>
  <si>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</si>
  <si>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</si>
  <si>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</si>
  <si>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</si>
  <si>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</si>
  <si>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</si>
  <si>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</si>
  <si>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</si>
  <si>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</si>
  <si>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</si>
  <si>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</si>
  <si>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ENDW FEE REIMBURSEMENT</t>
  </si>
  <si>
    <t>OTHER</t>
  </si>
  <si>
    <t xml:space="preserve"> OTHER OPERATING EXP</t>
  </si>
  <si>
    <t>STAFF DEV./ENRICHMENT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</si>
  <si>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</si>
  <si>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</si>
  <si>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WIKI ENDWMT REIMB</t>
  </si>
  <si>
    <t>DONATION PROCESSING FEE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</si>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</sst>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 numFmtId="3" xfId="0" applyAlignment="1" applyBorder="1" applyFont="1" applyNumberForma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WIKIMEDIA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168305333</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4602064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163703269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13641939.08</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77205118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5.659394719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249088663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168305333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14025444.42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17.75976972</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175482453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168305333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14025444.42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12.5117214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18.17111611</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173073852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180199672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0.9604559769</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79038266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17759381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96797647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168305333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0.5751311933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13683733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79038266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0.1731279505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244</v>
      </c>
      <c r="D41" s="75">
        <f>'Expenses 2022'!D40</f>
        <v>127971857</v>
      </c>
      <c r="E41" s="165">
        <f t="shared" ref="E41:E44" si="1">D41/$D$44</f>
        <v>0.7603553299</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22056691</v>
      </c>
      <c r="E42" s="165">
        <f t="shared" si="1"/>
        <v>0.1310516465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18276785</v>
      </c>
      <c r="E43" s="165">
        <f t="shared" si="1"/>
        <v>0.1085930236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168305333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173394921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18276785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9.487167519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80416287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11366163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7.075060159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274123369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WIKIMEDIA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275097.0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1.7423288E8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656004.0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174507977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6801070.0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3231250.0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245</v>
      </c>
      <c r="D26" s="50">
        <v>9.601891E7</v>
      </c>
      <c r="E26" s="50">
        <v>1940.0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9.7539487E7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-1520577</v>
      </c>
      <c r="E28" s="75">
        <f t="shared" si="2"/>
        <v>1940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-1518637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311867.0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153775.0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158092</v>
      </c>
      <c r="G38" s="43"/>
      <c r="H38" s="43"/>
      <c r="I38" s="43"/>
      <c r="J38" s="43"/>
      <c r="K38" s="43"/>
      <c r="L38" s="43"/>
      <c r="M38" s="43"/>
      <c r="N38" s="43"/>
      <c r="O38" s="43"/>
      <c r="P38" s="43"/>
      <c r="Q38" s="43"/>
      <c r="R38" s="43"/>
      <c r="S38" s="43"/>
      <c r="T38" s="43"/>
      <c r="U38" s="43"/>
      <c r="V38" s="43"/>
      <c r="W38" s="43"/>
      <c r="X38" s="43"/>
      <c r="Y38" s="43"/>
      <c r="Z38" s="43"/>
    </row>
    <row r="39">
      <c r="A39" s="49"/>
      <c r="B39" s="45" t="s">
        <v>95</v>
      </c>
      <c r="C39" s="176" t="s">
        <v>246</v>
      </c>
      <c r="D39" s="74"/>
      <c r="E39" s="48">
        <v>2063195.0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120000.0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241</v>
      </c>
      <c r="D41" s="74"/>
      <c r="E41" s="48">
        <v>55296.0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2238491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185418243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WIKIMEDIA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3613892</v>
      </c>
      <c r="D3" s="99">
        <v>3613892.0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106929</v>
      </c>
      <c r="D4" s="99">
        <v>106929.0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23285982</v>
      </c>
      <c r="D5" s="99">
        <v>2.3285982E7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3762514</v>
      </c>
      <c r="D7" s="99">
        <v>2727446.0</v>
      </c>
      <c r="E7" s="99">
        <v>827077.0</v>
      </c>
      <c r="F7" s="99">
        <v>207991.0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79817625</v>
      </c>
      <c r="D9" s="99">
        <v>6.2621583E7</v>
      </c>
      <c r="E9" s="99">
        <v>1.0320441E7</v>
      </c>
      <c r="F9" s="99">
        <v>6875601.0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1764489</v>
      </c>
      <c r="D10" s="99">
        <v>1268903.0</v>
      </c>
      <c r="E10" s="99">
        <v>310975.0</v>
      </c>
      <c r="F10" s="99">
        <v>184611.0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12578687</v>
      </c>
      <c r="D11" s="99">
        <v>9827819.0</v>
      </c>
      <c r="E11" s="99">
        <v>1563908.0</v>
      </c>
      <c r="F11" s="99">
        <v>1186960.0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4104476</v>
      </c>
      <c r="D12" s="99">
        <v>2939596.0</v>
      </c>
      <c r="E12" s="99">
        <v>780776.0</v>
      </c>
      <c r="F12" s="99">
        <v>384104.0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3306309</v>
      </c>
      <c r="D15" s="99">
        <v>3249454.0</v>
      </c>
      <c r="E15" s="99">
        <v>26210.0</v>
      </c>
      <c r="F15" s="99">
        <v>30645.0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165323</v>
      </c>
      <c r="D16" s="99">
        <v>0.0</v>
      </c>
      <c r="E16" s="99">
        <v>165323.0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92616</v>
      </c>
      <c r="D17" s="99">
        <v>92616.0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311745</v>
      </c>
      <c r="D18" s="99">
        <v>0.0</v>
      </c>
      <c r="E18" s="99">
        <v>0.0</v>
      </c>
      <c r="F18" s="99">
        <v>311745.0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193937</v>
      </c>
      <c r="D19" s="99">
        <v>0.0</v>
      </c>
      <c r="E19" s="99">
        <v>193937.0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11127751</v>
      </c>
      <c r="D20" s="99">
        <v>8436904.0</v>
      </c>
      <c r="E20" s="99">
        <v>1619098.0</v>
      </c>
      <c r="F20" s="99">
        <v>1071749.0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108761</v>
      </c>
      <c r="D21" s="99">
        <v>53047.0</v>
      </c>
      <c r="E21" s="99">
        <v>51780.0</v>
      </c>
      <c r="F21" s="99">
        <v>3934.0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763904</v>
      </c>
      <c r="D22" s="99">
        <v>266514.0</v>
      </c>
      <c r="E22" s="99">
        <v>370656.0</v>
      </c>
      <c r="F22" s="99">
        <v>126734.0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6250371</v>
      </c>
      <c r="D23" s="99">
        <v>4617575.0</v>
      </c>
      <c r="E23" s="99">
        <v>1535145.0</v>
      </c>
      <c r="F23" s="99">
        <v>97651.0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1550366</v>
      </c>
      <c r="D25" s="99">
        <v>881109.0</v>
      </c>
      <c r="E25" s="99">
        <v>550126.0</v>
      </c>
      <c r="F25" s="99">
        <v>119131.0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4250750</v>
      </c>
      <c r="D26" s="99">
        <v>3438893.0</v>
      </c>
      <c r="E26" s="99">
        <v>505589.0</v>
      </c>
      <c r="F26" s="99">
        <v>306268.0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1604878</v>
      </c>
      <c r="D28" s="99">
        <v>1540515.0</v>
      </c>
      <c r="E28" s="99">
        <v>61949.0</v>
      </c>
      <c r="F28" s="99">
        <v>2414.0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4216271</v>
      </c>
      <c r="D31" s="99">
        <v>3471509.0</v>
      </c>
      <c r="E31" s="99">
        <v>744762.0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503467</v>
      </c>
      <c r="D32" s="99">
        <v>0.0</v>
      </c>
      <c r="E32" s="99">
        <v>503467.0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247</v>
      </c>
      <c r="C34" s="98">
        <f t="shared" si="1"/>
        <v>7547718</v>
      </c>
      <c r="D34" s="99">
        <v>0.0</v>
      </c>
      <c r="E34" s="99">
        <v>0.0</v>
      </c>
      <c r="F34" s="99">
        <v>7547718.0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4291067</v>
      </c>
      <c r="D35" s="99">
        <v>3748721.0</v>
      </c>
      <c r="E35" s="99">
        <v>337711.0</v>
      </c>
      <c r="F35" s="99">
        <v>204635.0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3036487</v>
      </c>
      <c r="D36" s="99">
        <v>1964102.0</v>
      </c>
      <c r="E36" s="99">
        <v>646998.0</v>
      </c>
      <c r="F36" s="99">
        <v>425387.0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231979</v>
      </c>
      <c r="D37" s="99">
        <v>157449.0</v>
      </c>
      <c r="E37" s="99">
        <v>57716.0</v>
      </c>
      <c r="F37" s="99">
        <v>16814.0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178588294</v>
      </c>
      <c r="D40" s="104">
        <f t="shared" si="2"/>
        <v>138310558</v>
      </c>
      <c r="E40" s="104">
        <f t="shared" si="2"/>
        <v>21173644</v>
      </c>
      <c r="F40" s="104">
        <f t="shared" si="2"/>
        <v>19104092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WIKIMEDIA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3.3033321E7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5.1240381E7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1571657.0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286784.0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2512968.0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2.2893162E7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1.3054524E7</v>
      </c>
      <c r="E12" s="109">
        <f>D11-D12</f>
        <v>9838638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1.83365987E8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1987498.0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2922704.0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286759938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1.196914E7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2128750.0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1106658.0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15204548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2.65859067E8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5696323.0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271555390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286759938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WIKIMEDIA FOUNDATION</v>
      </c>
      <c r="B1" s="2">
        <f>'Revenues 2023'!C1</f>
        <v>2023</v>
      </c>
      <c r="C1" s="177"/>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178588294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4216271</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174372023</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14531001.92</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84273702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5.79957958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265859067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178588294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14882357.83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17.86404211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183365987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178588294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14882357.83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12.32103065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18.12061023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174232880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185418243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0.9396749596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83580139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18447652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102027791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178588294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0.5713016722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14343176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83580139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0.1716098606</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248</v>
      </c>
      <c r="D41" s="75">
        <f>'Expenses 2023'!D40</f>
        <v>138310558</v>
      </c>
      <c r="E41" s="165">
        <f t="shared" ref="E41:E44" si="1">D41/$D$44</f>
        <v>0.7744659793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21173644</v>
      </c>
      <c r="E42" s="165">
        <f t="shared" si="1"/>
        <v>0.1185612087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19104092</v>
      </c>
      <c r="E43" s="165">
        <f t="shared" si="1"/>
        <v>0.106972812</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178588294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174507977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19104092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9.134586297</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88645111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14097890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6.287828249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286759938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WIKIMEDIA FOUNDATION</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182</v>
      </c>
      <c r="D5" s="178">
        <f>'Ratios 2021'!D8</f>
        <v>4.401481208</v>
      </c>
      <c r="E5" s="178">
        <f>'Ratios 2022'!D8</f>
        <v>5.659394719</v>
      </c>
      <c r="F5" s="178">
        <f>'Ratios 2023'!D8</f>
        <v>5.79957958</v>
      </c>
      <c r="G5" s="178">
        <f>average(D5:F5)</f>
        <v>5.286818502</v>
      </c>
      <c r="H5" s="150" t="s">
        <v>189</v>
      </c>
      <c r="I5" s="43"/>
      <c r="J5" s="43"/>
      <c r="K5" s="43"/>
      <c r="L5" s="43"/>
      <c r="M5" s="43"/>
      <c r="N5" s="43"/>
      <c r="O5" s="43"/>
      <c r="P5" s="43"/>
      <c r="Q5" s="43"/>
      <c r="R5" s="43"/>
      <c r="S5" s="43"/>
      <c r="T5" s="43"/>
      <c r="U5" s="43"/>
      <c r="V5" s="43"/>
      <c r="W5" s="43"/>
      <c r="X5" s="43"/>
      <c r="Y5" s="43"/>
    </row>
    <row r="6">
      <c r="A6" s="139"/>
      <c r="B6" s="52"/>
      <c r="C6" s="45"/>
      <c r="D6" s="45"/>
      <c r="E6" s="45"/>
      <c r="F6" s="179"/>
      <c r="G6" s="179"/>
      <c r="H6" s="179"/>
      <c r="I6" s="43"/>
      <c r="J6" s="43"/>
      <c r="K6" s="43"/>
      <c r="L6" s="43"/>
      <c r="M6" s="43"/>
      <c r="N6" s="43"/>
      <c r="O6" s="43"/>
      <c r="P6" s="43"/>
      <c r="Q6" s="43"/>
      <c r="R6" s="43"/>
      <c r="S6" s="43"/>
      <c r="T6" s="43"/>
      <c r="U6" s="43"/>
      <c r="V6" s="43"/>
      <c r="W6" s="43"/>
      <c r="X6" s="43"/>
      <c r="Y6" s="43"/>
    </row>
    <row r="7">
      <c r="A7" s="141" t="s">
        <v>190</v>
      </c>
      <c r="B7" s="5"/>
      <c r="C7" s="180"/>
      <c r="D7" s="180"/>
      <c r="E7" s="180"/>
      <c r="F7" s="180"/>
      <c r="G7" s="180"/>
      <c r="H7" s="180"/>
      <c r="I7" s="43"/>
      <c r="J7" s="43"/>
      <c r="K7" s="43"/>
      <c r="L7" s="43"/>
      <c r="M7" s="43"/>
      <c r="N7" s="43"/>
      <c r="O7" s="43"/>
      <c r="P7" s="43"/>
      <c r="Q7" s="43"/>
      <c r="R7" s="43"/>
      <c r="S7" s="43"/>
      <c r="T7" s="43"/>
      <c r="U7" s="43"/>
      <c r="V7" s="43"/>
      <c r="W7" s="43"/>
      <c r="X7" s="43"/>
      <c r="Y7" s="43"/>
    </row>
    <row r="8">
      <c r="A8" s="139"/>
      <c r="B8" s="144" t="s">
        <v>191</v>
      </c>
      <c r="C8" s="71"/>
      <c r="D8" s="71"/>
      <c r="E8" s="179"/>
      <c r="F8" s="179"/>
      <c r="G8" s="179"/>
      <c r="H8" s="179"/>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190</v>
      </c>
      <c r="D10" s="149">
        <f>'Ratios 2021'!D14</f>
        <v>19.58453992</v>
      </c>
      <c r="E10" s="149">
        <f>'Ratios 2022'!D14</f>
        <v>17.75976972</v>
      </c>
      <c r="F10" s="149">
        <f>'Ratios 2023'!D14</f>
        <v>17.86404211</v>
      </c>
      <c r="G10" s="178">
        <f>average(D10:F10)</f>
        <v>18.40278392</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9"/>
      <c r="G11" s="179"/>
      <c r="H11" s="179"/>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198</v>
      </c>
      <c r="D15" s="181">
        <f>'Ratios 2021'!D20</f>
        <v>14.96652097</v>
      </c>
      <c r="E15" s="181">
        <f>'Ratios 2022'!D20</f>
        <v>12.5117214</v>
      </c>
      <c r="F15" s="181">
        <f>'Ratios 2023'!D20</f>
        <v>12.32103065</v>
      </c>
      <c r="G15" s="178">
        <f>average(D15:F15)</f>
        <v>13.26642434</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0.975231217</v>
      </c>
      <c r="E20" s="163">
        <f>'Ratios 2022'!D26</f>
        <v>0.9604559769</v>
      </c>
      <c r="F20" s="163">
        <f>'Ratios 2023'!D26</f>
        <v>0.9396749596</v>
      </c>
      <c r="G20" s="182">
        <f>average(D20:F20)</f>
        <v>0.9584540511</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0.6041839676</v>
      </c>
      <c r="E25" s="163">
        <f>'Ratios 2022'!D33</f>
        <v>0.5751311933</v>
      </c>
      <c r="F25" s="163">
        <f>'Ratios 2023'!D33</f>
        <v>0.5713016722</v>
      </c>
      <c r="G25" s="182">
        <f>average(D25:F25)</f>
        <v>0.5835389443</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0.2227314739</v>
      </c>
      <c r="E30" s="163">
        <f>'Ratios 2022'!D38</f>
        <v>0.1731279505</v>
      </c>
      <c r="F30" s="163">
        <f>'Ratios 2023'!D38</f>
        <v>0.1716098606</v>
      </c>
      <c r="G30" s="182">
        <f>average(D30:F30)</f>
        <v>0.1891564283</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0.7659332366</v>
      </c>
      <c r="E35" s="163">
        <f>'Ratios 2022'!E41</f>
        <v>0.7603553299</v>
      </c>
      <c r="F35" s="163">
        <f>'Ratios 2023'!E41</f>
        <v>0.7744659793</v>
      </c>
      <c r="G35" s="182">
        <f t="shared" ref="G35:G37" si="1">average(D35:F35)</f>
        <v>0.7669181819</v>
      </c>
      <c r="H35" s="182"/>
      <c r="I35" s="43"/>
      <c r="J35" s="43"/>
      <c r="K35" s="43"/>
      <c r="L35" s="43"/>
      <c r="M35" s="43"/>
      <c r="N35" s="43"/>
      <c r="O35" s="43"/>
      <c r="P35" s="43"/>
      <c r="Q35" s="43"/>
      <c r="R35" s="43"/>
      <c r="S35" s="43"/>
      <c r="T35" s="43"/>
      <c r="U35" s="43"/>
      <c r="V35" s="43"/>
      <c r="W35" s="43"/>
      <c r="X35" s="43"/>
      <c r="Y35" s="43"/>
    </row>
    <row r="36">
      <c r="A36" s="139"/>
      <c r="B36" s="52"/>
      <c r="C36" s="148" t="s">
        <v>219</v>
      </c>
      <c r="D36" s="163">
        <f>'Ratios 2021'!E42</f>
        <v>0.1262358487</v>
      </c>
      <c r="E36" s="163">
        <f>'Ratios 2022'!E42</f>
        <v>0.1310516465</v>
      </c>
      <c r="F36" s="163">
        <f>'Ratios 2023'!E42</f>
        <v>0.1185612087</v>
      </c>
      <c r="G36" s="182">
        <f t="shared" si="1"/>
        <v>0.1252829013</v>
      </c>
      <c r="H36" s="182"/>
      <c r="I36" s="43"/>
      <c r="J36" s="43"/>
      <c r="K36" s="43"/>
      <c r="L36" s="43"/>
      <c r="M36" s="43"/>
      <c r="N36" s="43"/>
      <c r="O36" s="43"/>
      <c r="P36" s="43"/>
      <c r="Q36" s="43"/>
      <c r="R36" s="43"/>
      <c r="S36" s="43"/>
      <c r="T36" s="43"/>
      <c r="U36" s="43"/>
      <c r="V36" s="43"/>
      <c r="W36" s="43"/>
      <c r="X36" s="43"/>
      <c r="Y36" s="43"/>
    </row>
    <row r="37">
      <c r="A37" s="139"/>
      <c r="B37" s="183"/>
      <c r="C37" s="148" t="s">
        <v>220</v>
      </c>
      <c r="D37" s="163">
        <f>'Ratios 2021'!E43</f>
        <v>0.1078309146</v>
      </c>
      <c r="E37" s="163">
        <f>'Ratios 2022'!E43</f>
        <v>0.1085930236</v>
      </c>
      <c r="F37" s="163">
        <f>'Ratios 2023'!E43</f>
        <v>0.106972812</v>
      </c>
      <c r="G37" s="182">
        <f t="shared" si="1"/>
        <v>0.1077989168</v>
      </c>
      <c r="H37" s="182"/>
      <c r="I37" s="43"/>
      <c r="J37" s="43"/>
      <c r="K37" s="43"/>
      <c r="L37" s="43"/>
      <c r="M37" s="43"/>
      <c r="N37" s="43"/>
      <c r="O37" s="43"/>
      <c r="P37" s="43"/>
      <c r="Q37" s="43"/>
      <c r="R37" s="43"/>
      <c r="S37" s="43"/>
      <c r="T37" s="43"/>
      <c r="U37" s="43"/>
      <c r="V37" s="43"/>
      <c r="W37" s="43"/>
      <c r="X37" s="43"/>
      <c r="Y37" s="43"/>
    </row>
    <row r="38">
      <c r="A38" s="139"/>
      <c r="B38" s="183"/>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10.44429119</v>
      </c>
      <c r="E42" s="166">
        <f>'Ratios 2022'!D49</f>
        <v>9.487167519</v>
      </c>
      <c r="F42" s="166">
        <f>'Ratios 2023'!D49</f>
        <v>9.134586297</v>
      </c>
      <c r="G42" s="184">
        <f>average(D42:F42)</f>
        <v>9.688681669</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5.303078279</v>
      </c>
      <c r="E47" s="149">
        <f>'Ratios 2022'!D54</f>
        <v>7.075060159</v>
      </c>
      <c r="F47" s="149">
        <f>'Ratios 2023'!D54</f>
        <v>6.287828249</v>
      </c>
      <c r="G47" s="178">
        <f>average(D47:F47)</f>
        <v>6.221988896</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237</v>
      </c>
      <c r="D52" s="185">
        <f>'Ratios 2021'!D59</f>
        <v>0</v>
      </c>
      <c r="E52" s="185">
        <f>'Ratios 2022'!D59</f>
        <v>0</v>
      </c>
      <c r="F52" s="185">
        <f>'Ratios 2023'!D59</f>
        <v>0</v>
      </c>
      <c r="G52" s="186">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WIKIMEDIA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WIKIMEDIA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490218.0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1.63752162E8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478671.0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164242380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3156584.0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1500000.0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1.13826242E8</v>
      </c>
      <c r="E26" s="50">
        <v>2180.0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1.1541964E8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-1593398</v>
      </c>
      <c r="E28" s="75">
        <f t="shared" si="2"/>
        <v>2180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-1591218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500.0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-500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226072.0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105728.0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120344</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423526.0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60000.0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483526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167911116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WIKIMEDIA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3364443</v>
      </c>
      <c r="D3" s="99">
        <v>3364443.0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119196</v>
      </c>
      <c r="D4" s="99">
        <v>119196.0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11710476</v>
      </c>
      <c r="D5" s="99">
        <v>1.1710476E7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4262138</v>
      </c>
      <c r="D7" s="99">
        <v>2430417.0</v>
      </c>
      <c r="E7" s="99">
        <v>1343991.0</v>
      </c>
      <c r="F7" s="99">
        <v>487730.0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64965806</v>
      </c>
      <c r="D9" s="99">
        <v>5.2101582E7</v>
      </c>
      <c r="E9" s="99">
        <v>7771513.0</v>
      </c>
      <c r="F9" s="99">
        <v>5092711.0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1656674</v>
      </c>
      <c r="D10" s="99">
        <v>1255807.0</v>
      </c>
      <c r="E10" s="99">
        <v>253145.0</v>
      </c>
      <c r="F10" s="99">
        <v>147722.0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13762568</v>
      </c>
      <c r="D11" s="99">
        <v>1.0991816E7</v>
      </c>
      <c r="E11" s="99">
        <v>1602565.0</v>
      </c>
      <c r="F11" s="99">
        <v>1168187.0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3464227</v>
      </c>
      <c r="D12" s="99">
        <v>2591829.0</v>
      </c>
      <c r="E12" s="99">
        <v>560461.0</v>
      </c>
      <c r="F12" s="99">
        <v>311937.0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2411728</v>
      </c>
      <c r="D15" s="99">
        <v>2285228.0</v>
      </c>
      <c r="E15" s="99">
        <v>99991.0</v>
      </c>
      <c r="F15" s="99">
        <v>26509.0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155640</v>
      </c>
      <c r="D16" s="99">
        <v>13396.0</v>
      </c>
      <c r="E16" s="99">
        <v>142244.0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23196</v>
      </c>
      <c r="D17" s="99">
        <v>23196.0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321133</v>
      </c>
      <c r="D18" s="99">
        <v>0.0</v>
      </c>
      <c r="E18" s="99">
        <v>0.0</v>
      </c>
      <c r="F18" s="99">
        <v>321133.0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8289232</v>
      </c>
      <c r="D20" s="99">
        <v>6633595.0</v>
      </c>
      <c r="E20" s="99">
        <v>991521.0</v>
      </c>
      <c r="F20" s="99">
        <v>664116.0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39480</v>
      </c>
      <c r="D21" s="99">
        <v>36455.0</v>
      </c>
      <c r="E21" s="99">
        <v>2186.0</v>
      </c>
      <c r="F21" s="99">
        <v>839.0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870545</v>
      </c>
      <c r="D22" s="99">
        <v>247564.0</v>
      </c>
      <c r="E22" s="99">
        <v>522522.0</v>
      </c>
      <c r="F22" s="99">
        <v>100459.0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5210832</v>
      </c>
      <c r="D23" s="99">
        <v>3861235.0</v>
      </c>
      <c r="E23" s="99">
        <v>1278051.0</v>
      </c>
      <c r="F23" s="99">
        <v>71546.0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1327885</v>
      </c>
      <c r="D25" s="99">
        <v>986930.0</v>
      </c>
      <c r="E25" s="99">
        <v>221537.0</v>
      </c>
      <c r="F25" s="99">
        <v>119418.0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1179852</v>
      </c>
      <c r="D26" s="99">
        <v>828385.0</v>
      </c>
      <c r="E26" s="99">
        <v>343913.0</v>
      </c>
      <c r="F26" s="99">
        <v>7554.0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482232</v>
      </c>
      <c r="D28" s="99">
        <v>479864.0</v>
      </c>
      <c r="E28" s="99">
        <v>2368.0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3213466</v>
      </c>
      <c r="D31" s="99">
        <v>2466518.0</v>
      </c>
      <c r="E31" s="99">
        <v>746948.0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577814</v>
      </c>
      <c r="D32" s="99">
        <v>0.0</v>
      </c>
      <c r="E32" s="99">
        <v>577814.0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6215434</v>
      </c>
      <c r="D34" s="99">
        <v>0.0</v>
      </c>
      <c r="E34" s="99">
        <v>0.0</v>
      </c>
      <c r="F34" s="99">
        <v>6215434.0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5459229</v>
      </c>
      <c r="D35" s="99">
        <v>3806414.0</v>
      </c>
      <c r="E35" s="99">
        <v>967162.0</v>
      </c>
      <c r="F35" s="99">
        <v>685653.0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4037571</v>
      </c>
      <c r="D36" s="99">
        <v>4037571.0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1463825</v>
      </c>
      <c r="D37" s="99">
        <v>1136103.0</v>
      </c>
      <c r="E37" s="99">
        <v>37649.0</v>
      </c>
      <c r="F37" s="99">
        <v>290073.0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1250782</v>
      </c>
      <c r="D38" s="99">
        <v>292163.0</v>
      </c>
      <c r="E38" s="99">
        <v>944075.0</v>
      </c>
      <c r="F38" s="99">
        <v>14544.0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145835404</v>
      </c>
      <c r="D40" s="104">
        <f t="shared" si="2"/>
        <v>111700183</v>
      </c>
      <c r="E40" s="104">
        <f t="shared" si="2"/>
        <v>18409656</v>
      </c>
      <c r="F40" s="104">
        <f t="shared" si="2"/>
        <v>15725565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WIKIMEDIA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2.3841146E7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2.8471169E7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700000.0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104482.0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2697439.0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2.2359504E7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1.3499351E7</v>
      </c>
      <c r="E12" s="109">
        <f>D11-D12</f>
        <v>8860153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1.81887386E8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2768904.0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1634763.0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250965442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8964875.0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1560000.0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1089035.0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11613910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2.38009941E8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1341591.0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239351532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250965442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WIKIMEDIA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145835404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3213466</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142621938</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11885161.5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52312315</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4.401481208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238009941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145835404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12152950.33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19.58453992</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181887386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145835404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12152950.33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14.96652097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19.36800218</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163752162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167911116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0.975231217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69227944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18883469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88111413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145835404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0.6041839676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15419242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69227944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0.2227314739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111700183</v>
      </c>
      <c r="E41" s="165">
        <f t="shared" ref="E41:E44" si="1">D41/$D$44</f>
        <v>0.7659332366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18409656</v>
      </c>
      <c r="E42" s="165">
        <f t="shared" si="1"/>
        <v>0.1262358487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15725565</v>
      </c>
      <c r="E43" s="165">
        <f t="shared" si="1"/>
        <v>0.1078309146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145835404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164242380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15725565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10.44429119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55814236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10524875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5.303078279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250965442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WIKIMEDIA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321069.0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1.73073852E8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770007.0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173394921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4265565.0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3100000.0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5.8776148E7</v>
      </c>
      <c r="E26" s="50">
        <v>1770.0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6.0037624E7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-1261476</v>
      </c>
      <c r="E28" s="75">
        <f t="shared" si="2"/>
        <v>1770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-1259706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23578.0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-23578</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274808.0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129030.0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145778</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240</v>
      </c>
      <c r="D39" s="74"/>
      <c r="E39" s="48">
        <v>420177.0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120000.0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241</v>
      </c>
      <c r="D41" s="74"/>
      <c r="E41" s="48">
        <v>36515.0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576692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180199672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WIKIMEDIA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3960949</v>
      </c>
      <c r="D3" s="99">
        <v>3960949.0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87435</v>
      </c>
      <c r="D4" s="99">
        <v>87435.0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20659281</v>
      </c>
      <c r="D5" s="99">
        <v>2.0659281E7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4145477</v>
      </c>
      <c r="D7" s="99">
        <v>3045083.0</v>
      </c>
      <c r="E7" s="99">
        <v>899705.0</v>
      </c>
      <c r="F7" s="99">
        <v>200689.0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74892789</v>
      </c>
      <c r="D9" s="99">
        <v>5.7587723E7</v>
      </c>
      <c r="E9" s="99">
        <v>1.0514485E7</v>
      </c>
      <c r="F9" s="99">
        <v>6790581.0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1773593</v>
      </c>
      <c r="D10" s="99">
        <v>1268392.0</v>
      </c>
      <c r="E10" s="99">
        <v>321974.0</v>
      </c>
      <c r="F10" s="99">
        <v>183227.0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11910140</v>
      </c>
      <c r="D11" s="99">
        <v>9027838.0</v>
      </c>
      <c r="E11" s="99">
        <v>1745521.0</v>
      </c>
      <c r="F11" s="99">
        <v>1136781.0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4075648</v>
      </c>
      <c r="D12" s="99">
        <v>2905818.0</v>
      </c>
      <c r="E12" s="99">
        <v>787257.0</v>
      </c>
      <c r="F12" s="99">
        <v>382573.0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2565569</v>
      </c>
      <c r="D15" s="99">
        <v>2499164.0</v>
      </c>
      <c r="E15" s="99">
        <v>35658.0</v>
      </c>
      <c r="F15" s="99">
        <v>30747.0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139393</v>
      </c>
      <c r="D16" s="99">
        <v>0.0</v>
      </c>
      <c r="E16" s="99">
        <v>139393.0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53100</v>
      </c>
      <c r="D17" s="99">
        <v>53100.0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344472</v>
      </c>
      <c r="D18" s="99">
        <v>0.0</v>
      </c>
      <c r="E18" s="99">
        <v>0.0</v>
      </c>
      <c r="F18" s="99">
        <v>344472.0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193133</v>
      </c>
      <c r="D19" s="99">
        <v>0.0</v>
      </c>
      <c r="E19" s="99">
        <v>193133.0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11579790</v>
      </c>
      <c r="D20" s="99">
        <v>9304029.0</v>
      </c>
      <c r="E20" s="99">
        <v>1570738.0</v>
      </c>
      <c r="F20" s="99">
        <v>705023.0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28944</v>
      </c>
      <c r="D21" s="99">
        <v>25780.0</v>
      </c>
      <c r="E21" s="99">
        <v>0.0</v>
      </c>
      <c r="F21" s="99">
        <v>3164.0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765257</v>
      </c>
      <c r="D22" s="99">
        <v>241561.0</v>
      </c>
      <c r="E22" s="99">
        <v>423854.0</v>
      </c>
      <c r="F22" s="99">
        <v>99842.0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6288778</v>
      </c>
      <c r="D23" s="99">
        <v>4502137.0</v>
      </c>
      <c r="E23" s="99">
        <v>1712605.0</v>
      </c>
      <c r="F23" s="99">
        <v>74036.0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1243494</v>
      </c>
      <c r="D25" s="99">
        <v>879511.0</v>
      </c>
      <c r="E25" s="99">
        <v>244612.0</v>
      </c>
      <c r="F25" s="99">
        <v>119371.0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4234516</v>
      </c>
      <c r="D26" s="99">
        <v>3162527.0</v>
      </c>
      <c r="E26" s="99">
        <v>525196.0</v>
      </c>
      <c r="F26" s="99">
        <v>546793.0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726441</v>
      </c>
      <c r="D28" s="99">
        <v>645583.0</v>
      </c>
      <c r="E28" s="99">
        <v>79068.0</v>
      </c>
      <c r="F28" s="99">
        <v>1790.0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4602064</v>
      </c>
      <c r="D31" s="99">
        <v>3837307.0</v>
      </c>
      <c r="E31" s="99">
        <v>764757.0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651162</v>
      </c>
      <c r="D32" s="99">
        <v>0.0</v>
      </c>
      <c r="E32" s="99">
        <v>651162.0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6855680</v>
      </c>
      <c r="D34" s="99">
        <v>0.0</v>
      </c>
      <c r="E34" s="99">
        <v>0.0</v>
      </c>
      <c r="F34" s="99">
        <v>6855680.0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5455225</v>
      </c>
      <c r="D35" s="99">
        <v>3852575.0</v>
      </c>
      <c r="E35" s="99">
        <v>1037835.0</v>
      </c>
      <c r="F35" s="99">
        <v>564815.0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545866</v>
      </c>
      <c r="D36" s="99">
        <v>198590.0</v>
      </c>
      <c r="E36" s="99">
        <v>131712.0</v>
      </c>
      <c r="F36" s="99">
        <v>215564.0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527137</v>
      </c>
      <c r="D37" s="99">
        <v>227474.0</v>
      </c>
      <c r="E37" s="99">
        <v>278026.0</v>
      </c>
      <c r="F37" s="99">
        <v>21637.0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168305333</v>
      </c>
      <c r="D40" s="104">
        <f t="shared" si="2"/>
        <v>127971857</v>
      </c>
      <c r="E40" s="104">
        <f t="shared" si="2"/>
        <v>22056691</v>
      </c>
      <c r="F40" s="104">
        <f t="shared" si="2"/>
        <v>18276785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WIKIMEDIA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4.6055929E7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3.1149189E7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265523.0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2945646.0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2.4753408E7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1.5363297E7</v>
      </c>
      <c r="E12" s="109">
        <f>D11-D12</f>
        <v>9390111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1.75482453E8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4655028.0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4179490.0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274123369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9706163.0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1660000.0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7785870.0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19152033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2.49088663E8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5882673.0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254971336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274123369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