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<sst xmlns="http://schemas.openxmlformats.org/spreadsheetml/2006/main" count="872" uniqueCount="251">
  <si>
    <t>AIDS FOUNDATION CHICAGO</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</si>
  <si>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</si>
  <si>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</si>
  <si>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</si>
  <si>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</si>
  <si>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</si>
  <si>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</si>
  <si>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</si>
  <si>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</si>
  <si>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</si>
  <si>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</si>
  <si>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</si>
  <si>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</si>
  <si>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</si>
  <si>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</si>
  <si>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</si>
  <si>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</si>
  <si>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</si>
  <si>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</si>
  <si>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</si>
  <si>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</si>
  <si>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</si>
  <si>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</si>
  <si>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</si>
  <si>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</si>
  <si>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</si>
  <si>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</si>
  <si>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</si>
  <si>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</si>
  <si>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</si>
  <si>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</si>
  <si>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</si>
  <si>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</si>
  <si>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</si>
  <si>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</si>
  <si>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</si>
  <si>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</si>
  <si>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</si>
  <si>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</si>
  <si>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</si>
  <si>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</si>
  <si>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</si>
  <si>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</si>
  <si>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</si>
  <si>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</si>
  <si>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</si>
  <si>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</si>
  <si>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</si>
  <si>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</si>
  <si>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</si>
  <si>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</si>
  <si>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</si>
  <si>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</si>
  <si>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</si>
  <si>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</si>
  <si>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</si>
  <si>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</si>
  <si>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</si>
  <si>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</si>
  <si>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</si>
  <si>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</si>
  <si>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</si>
  <si>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</si>
  <si>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</si>
  <si>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COMMUNITY LINKS REVENUE</t>
  </si>
  <si>
    <t xml:space="preserve"> MANAGEMENT FEE INCOME</t>
  </si>
  <si>
    <t>340-B PHARMACEUTICALS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</si>
  <si>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</si>
  <si>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</si>
  <si>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</si>
  <si>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</si>
  <si>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</si>
  <si>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</si>
  <si>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</si>
  <si>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</si>
  <si>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</si>
  <si>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</si>
  <si>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</si>
  <si>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</si>
  <si>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</si>
  <si>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</si>
  <si>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</si>
  <si>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</si>
  <si>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</si>
  <si>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</si>
  <si>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</si>
  <si>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</si>
  <si>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</si>
  <si>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</si>
  <si>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</si>
  <si>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</si>
  <si>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</si>
  <si>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</si>
  <si>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</si>
  <si>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</si>
  <si>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</si>
  <si>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</si>
  <si>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</si>
  <si>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</si>
  <si>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</si>
  <si>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</si>
  <si>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</si>
  <si>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</si>
  <si>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</si>
  <si>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</si>
  <si>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</si>
  <si>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</si>
  <si>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</si>
  <si>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</si>
  <si>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</si>
  <si>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</si>
  <si>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</si>
  <si>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</si>
  <si>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</si>
  <si>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</si>
  <si>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</si>
  <si>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</si>
  <si>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</si>
  <si>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</si>
  <si>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</si>
  <si>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</si>
  <si>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</si>
  <si>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</si>
  <si>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</si>
  <si>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</si>
  <si>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</si>
  <si>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</si>
  <si>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</si>
  <si>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</si>
  <si>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</si>
  <si>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</si>
  <si>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</si>
  <si>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</si>
  <si>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</si>
  <si>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</si>
  <si>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</si>
  <si>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</si>
  <si>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PUBLIC EDUCATION</t>
  </si>
  <si>
    <t>FEES AND 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</si>
  <si>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</si>
  <si>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</si>
  <si>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</si>
  <si>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</si>
  <si>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</si>
  <si>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</si>
  <si>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</si>
  <si>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</si>
  <si>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</si>
  <si>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</si>
  <si>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</si>
  <si>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</si>
  <si>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</si>
  <si>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</si>
  <si>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</si>
  <si>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</si>
  <si>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</si>
  <si>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</si>
  <si>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</si>
  <si>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</si>
  <si>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</si>
  <si>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</si>
  <si>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</si>
  <si>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</si>
  <si>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</si>
  <si>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</si>
  <si>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</si>
  <si>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</si>
  <si>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</si>
  <si>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</si>
  <si>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</si>
  <si>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</si>
  <si>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</si>
  <si>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</si>
  <si>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</si>
  <si>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</si>
  <si>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</si>
  <si>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</si>
  <si>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</si>
  <si>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</si>
  <si>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</si>
  <si>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</si>
  <si>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</si>
  <si>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</si>
  <si>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</si>
  <si>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</si>
  <si>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</si>
  <si>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</si>
  <si>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</si>
  <si>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</si>
  <si>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</si>
  <si>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</si>
  <si>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</si>
  <si>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</si>
  <si>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</si>
  <si>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</si>
  <si>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</si>
  <si>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</si>
  <si>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</si>
  <si>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</si>
  <si>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</si>
  <si>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</si>
  <si>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</si>
  <si>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</si>
  <si>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</si>
  <si>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</si>
  <si>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</si>
  <si>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</si>
  <si>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</si>
  <si>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</si>
  <si>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</si>
  <si>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</si>
  <si>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</si>
  <si>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</si>
  <si>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</si>
  <si>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</si>
  <si>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</si>
  <si>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</si>
  <si>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</si>
  <si>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</si>
  <si>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</si>
  <si>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</si>
  <si>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</si>
  <si>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</si>
  <si>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</si>
  <si>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</si>
  <si>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</si>
  <si>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</si>
  <si>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</si>
  <si>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</si>
  <si>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</si>
  <si>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</si>
  <si>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</si>
  <si>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</si>
  <si>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</si>
  <si>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</si>
  <si>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</si>
  <si>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</si>
  <si>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</si>
  <si>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</si>
  <si>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MANAGEMENT FEE INCOME</t>
  </si>
  <si>
    <r>
      <rPr>
        <rFont val="Roboto"/>
        <color rgb="FF000000"/>
        <sz val="10.0"/>
      </rPr>
      <t xml:space="preserve">Gross amount from sales of </t>
    </r>
    <r>
      <rPr>
        <rFont val="Roboto"/>
        <color rgb="FF000000"/>
        <sz val="10.0"/>
      </rPr>
      <t>assets other than inventory</t>
    </r>
  </si>
  <si>
    <t>CONTRIBUTED NONFINANCIAL ASSETS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</si>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</sst>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AIDS FOUNDATION CHICAGO</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36753246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36753246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3062770.5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2840041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0.9272784232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11451544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36753246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3062770.5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3.738949425</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2865695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36753246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3062770.5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0.9356544997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1.862932923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30288565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35444643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0.8545315296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7786822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2512554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10299376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36753246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0.2802303775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1899467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7786822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0.2439335328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32626488</v>
      </c>
      <c r="E41" s="165">
        <f t="shared" ref="E41:E44" si="1">D41/$D$44</f>
        <v>0.8877171829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2713976</v>
      </c>
      <c r="E42" s="165">
        <f t="shared" si="1"/>
        <v>0.07384316476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1412782</v>
      </c>
      <c r="E43" s="165">
        <f t="shared" si="1"/>
        <v>0.03843965238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36753246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34563697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1412782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24.46498964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10767219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1119488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9.617985186</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21916517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AIDS FOUNDATION CHICAGO</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1163272.0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3.4798582E7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3209954.0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39171808</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836119.0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31004.0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867123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228363.0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48303.0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48303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48303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212712.0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508433.0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-295721</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27473.0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27473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40047349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AIDS FOUNDATION CHICAGO</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24898386</v>
      </c>
      <c r="D3" s="99">
        <v>2.4898386E7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1621240</v>
      </c>
      <c r="D4" s="99">
        <v>1621240.0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1715506</v>
      </c>
      <c r="D7" s="99">
        <v>1212429.0</v>
      </c>
      <c r="E7" s="99">
        <v>326185.0</v>
      </c>
      <c r="F7" s="99">
        <v>176892.0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7107695</v>
      </c>
      <c r="D9" s="99">
        <v>5214625.0</v>
      </c>
      <c r="E9" s="99">
        <v>1335137.0</v>
      </c>
      <c r="F9" s="99">
        <v>557933.0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437172</v>
      </c>
      <c r="D10" s="99">
        <v>318448.0</v>
      </c>
      <c r="E10" s="99">
        <v>82315.0</v>
      </c>
      <c r="F10" s="99">
        <v>36409.0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1921933</v>
      </c>
      <c r="D11" s="99">
        <v>1399987.0</v>
      </c>
      <c r="E11" s="99">
        <v>361881.0</v>
      </c>
      <c r="F11" s="99">
        <v>160065.0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716897</v>
      </c>
      <c r="D12" s="99">
        <v>522207.0</v>
      </c>
      <c r="E12" s="99">
        <v>134985.0</v>
      </c>
      <c r="F12" s="99">
        <v>59705.0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84529</v>
      </c>
      <c r="D16" s="99">
        <v>0.0</v>
      </c>
      <c r="E16" s="99">
        <v>84529.0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30768</v>
      </c>
      <c r="D19" s="99">
        <v>0.0</v>
      </c>
      <c r="E19" s="99">
        <v>30768.0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873697</v>
      </c>
      <c r="D20" s="99">
        <v>815651.0</v>
      </c>
      <c r="E20" s="99">
        <v>44362.0</v>
      </c>
      <c r="F20" s="99">
        <v>13684.0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385222</v>
      </c>
      <c r="D22" s="99">
        <v>253416.0</v>
      </c>
      <c r="E22" s="99">
        <v>43071.0</v>
      </c>
      <c r="F22" s="99">
        <v>88735.0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1271807</v>
      </c>
      <c r="D25" s="99">
        <v>981421.0</v>
      </c>
      <c r="E25" s="99">
        <v>190525.0</v>
      </c>
      <c r="F25" s="99">
        <v>99861.0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439482</v>
      </c>
      <c r="D28" s="99">
        <v>327048.0</v>
      </c>
      <c r="E28" s="99">
        <v>98513.0</v>
      </c>
      <c r="F28" s="99">
        <v>13921.0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97165</v>
      </c>
      <c r="D34" s="99">
        <v>83464.0</v>
      </c>
      <c r="E34" s="99">
        <v>4537.0</v>
      </c>
      <c r="F34" s="99">
        <v>9164.0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298299</v>
      </c>
      <c r="D35" s="99">
        <v>191812.0</v>
      </c>
      <c r="E35" s="99">
        <v>41967.0</v>
      </c>
      <c r="F35" s="99">
        <v>64520.0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41899798</v>
      </c>
      <c r="D40" s="104">
        <f t="shared" si="2"/>
        <v>37840134</v>
      </c>
      <c r="E40" s="104">
        <f t="shared" si="2"/>
        <v>2778775</v>
      </c>
      <c r="F40" s="104">
        <f t="shared" si="2"/>
        <v>1280889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AIDS FOUNDATION CHICAGO</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1879996.0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59882.0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5046597.0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1182298.0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799373.0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283300.0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2835406.0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2357950.0</v>
      </c>
      <c r="E12" s="109">
        <f>D11-D12</f>
        <v>477456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3102431.0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7001458.0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19832791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237796.0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147500.0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301802.0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8471202.0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9158300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9681234.0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993257.0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10674491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19832791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AIDS FOUNDATION CHICAGO</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41899798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41899798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3491649.833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1939878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0.55557633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9681234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41899798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3491649.833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2.772681816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3102431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41899798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3491649.833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0.888528675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1.444105005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34798582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40047349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0.8689359688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8823201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3076002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11899203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41899798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0.2839918942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2359105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8823201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0.267375185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2023'!D40</f>
        <v>37840134</v>
      </c>
      <c r="E41" s="165">
        <f t="shared" ref="E41:E44" si="1">D41/$D$44</f>
        <v>0.9031101773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2778775</v>
      </c>
      <c r="E42" s="165">
        <f t="shared" si="1"/>
        <v>0.06631953214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1280889</v>
      </c>
      <c r="E43" s="165">
        <f t="shared" si="1"/>
        <v>0.03057029058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41899798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39171808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1280889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30.58173503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9251446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687098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13.4645218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19832791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AIDS FOUNDATION CHICAGO</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182</v>
      </c>
      <c r="D5" s="177">
        <f>'Ratios 2021'!D8</f>
        <v>1.317666433</v>
      </c>
      <c r="E5" s="177">
        <f>'Ratios 2022'!D8</f>
        <v>0.9272784232</v>
      </c>
      <c r="F5" s="177">
        <f>'Ratios 2023'!D8</f>
        <v>0.55557633</v>
      </c>
      <c r="G5" s="177">
        <f>average(D5:F5)</f>
        <v>0.9335070621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190</v>
      </c>
      <c r="D10" s="149">
        <f>'Ratios 2021'!D14</f>
        <v>3.852856409</v>
      </c>
      <c r="E10" s="149">
        <f>'Ratios 2022'!D14</f>
        <v>3.738949425</v>
      </c>
      <c r="F10" s="149">
        <f>'Ratios 2023'!D14</f>
        <v>2.772681816</v>
      </c>
      <c r="G10" s="177">
        <f>average(D10:F10)</f>
        <v>3.454829217</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0.9487171552</v>
      </c>
      <c r="E15" s="180">
        <f>'Ratios 2022'!D20</f>
        <v>0.9356544997</v>
      </c>
      <c r="F15" s="180">
        <f>'Ratios 2023'!D20</f>
        <v>0.888528675</v>
      </c>
      <c r="G15" s="177">
        <f>average(D15:F15)</f>
        <v>0.92430011</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0.7942660357</v>
      </c>
      <c r="E20" s="163">
        <f>'Ratios 2022'!D26</f>
        <v>0.8545315296</v>
      </c>
      <c r="F20" s="163">
        <f>'Ratios 2023'!D26</f>
        <v>0.8689359688</v>
      </c>
      <c r="G20" s="181">
        <f>average(D20:F20)</f>
        <v>0.8392445114</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0.2405949376</v>
      </c>
      <c r="E25" s="163">
        <f>'Ratios 2022'!D33</f>
        <v>0.2802303775</v>
      </c>
      <c r="F25" s="163">
        <f>'Ratios 2023'!D33</f>
        <v>0.2839918942</v>
      </c>
      <c r="G25" s="181">
        <f>average(D25:F25)</f>
        <v>0.2682724031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0.2066381018</v>
      </c>
      <c r="E30" s="163">
        <f>'Ratios 2022'!D38</f>
        <v>0.2439335328</v>
      </c>
      <c r="F30" s="163">
        <f>'Ratios 2023'!D38</f>
        <v>0.267375185</v>
      </c>
      <c r="G30" s="181">
        <f>average(D30:F30)</f>
        <v>0.2393156065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0.8994764128</v>
      </c>
      <c r="E35" s="163">
        <f>'Ratios 2022'!E41</f>
        <v>0.8877171829</v>
      </c>
      <c r="F35" s="163">
        <f>'Ratios 2023'!E41</f>
        <v>0.9031101773</v>
      </c>
      <c r="G35" s="181">
        <f t="shared" ref="G35:G37" si="1">average(D35:F35)</f>
        <v>0.8967679243</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0.06537497983</v>
      </c>
      <c r="E36" s="163">
        <f>'Ratios 2022'!E42</f>
        <v>0.07384316476</v>
      </c>
      <c r="F36" s="163">
        <f>'Ratios 2023'!E42</f>
        <v>0.06631953214</v>
      </c>
      <c r="G36" s="181">
        <f t="shared" si="1"/>
        <v>0.06851255891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0.03514860741</v>
      </c>
      <c r="E37" s="163">
        <f>'Ratios 2022'!E43</f>
        <v>0.03843965238</v>
      </c>
      <c r="F37" s="163">
        <f>'Ratios 2023'!E43</f>
        <v>0.03057029058</v>
      </c>
      <c r="G37" s="181">
        <f t="shared" si="1"/>
        <v>0.03471951679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28.88945573</v>
      </c>
      <c r="E42" s="166">
        <f>'Ratios 2022'!D49</f>
        <v>24.46498964</v>
      </c>
      <c r="F42" s="166">
        <f>'Ratios 2023'!D49</f>
        <v>30.58173503</v>
      </c>
      <c r="G42" s="183">
        <f>average(D42:F42)</f>
        <v>27.9787268</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4.567215539</v>
      </c>
      <c r="E47" s="149">
        <f>'Ratios 2022'!D54</f>
        <v>9.617985186</v>
      </c>
      <c r="F47" s="149">
        <f>'Ratios 2023'!D54</f>
        <v>13.4645218</v>
      </c>
      <c r="G47" s="177">
        <f>average(D47:F47)</f>
        <v>9.216574175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AIDS FOUNDATION CHICAGO</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AIDS FOUNDATION CHICAGO</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931331.0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2.8448947E7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5400980.0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34781258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394715.0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607476.0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119112.0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1121303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70257.0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120516.0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120516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120516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93866.0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422410.0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-328544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53117.0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53117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35817907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AIDS FOUNDATION CHICAGO</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21639174</v>
      </c>
      <c r="D3" s="99">
        <v>2.1639174E7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1351772</v>
      </c>
      <c r="D4" s="99">
        <v>1351772.0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1875887</v>
      </c>
      <c r="D7" s="99">
        <v>1325778.0</v>
      </c>
      <c r="E7" s="99">
        <v>356680.0</v>
      </c>
      <c r="F7" s="99">
        <v>193429.0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4532210</v>
      </c>
      <c r="D9" s="99">
        <v>3191269.0</v>
      </c>
      <c r="E9" s="99">
        <v>890427.0</v>
      </c>
      <c r="F9" s="99">
        <v>450514.0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302882</v>
      </c>
      <c r="D10" s="99">
        <v>213501.0</v>
      </c>
      <c r="E10" s="99">
        <v>58945.0</v>
      </c>
      <c r="F10" s="99">
        <v>30436.0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1021275</v>
      </c>
      <c r="D11" s="99">
        <v>719893.0</v>
      </c>
      <c r="E11" s="99">
        <v>198755.0</v>
      </c>
      <c r="F11" s="99">
        <v>102627.0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508829</v>
      </c>
      <c r="D12" s="99">
        <v>358672.0</v>
      </c>
      <c r="E12" s="99">
        <v>99025.0</v>
      </c>
      <c r="F12" s="99">
        <v>51132.0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68205</v>
      </c>
      <c r="D16" s="99">
        <v>0.0</v>
      </c>
      <c r="E16" s="99">
        <v>68205.0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33099</v>
      </c>
      <c r="D19" s="99">
        <v>0.0</v>
      </c>
      <c r="E19" s="99">
        <v>33099.0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621251</v>
      </c>
      <c r="D20" s="99">
        <v>421485.0</v>
      </c>
      <c r="E20" s="99">
        <v>164502.0</v>
      </c>
      <c r="F20" s="99">
        <v>35264.0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510037</v>
      </c>
      <c r="D22" s="99">
        <v>336937.0</v>
      </c>
      <c r="E22" s="99">
        <v>52784.0</v>
      </c>
      <c r="F22" s="99">
        <v>120316.0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1325369</v>
      </c>
      <c r="D25" s="99">
        <v>1001774.0</v>
      </c>
      <c r="E25" s="99">
        <v>202678.0</v>
      </c>
      <c r="F25" s="99">
        <v>120917.0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299306</v>
      </c>
      <c r="D28" s="99">
        <v>188698.0</v>
      </c>
      <c r="E28" s="99">
        <v>69174.0</v>
      </c>
      <c r="F28" s="99">
        <v>41434.0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70894</v>
      </c>
      <c r="D34" s="99">
        <v>60677.0</v>
      </c>
      <c r="E34" s="99">
        <v>500.0</v>
      </c>
      <c r="F34" s="99">
        <v>9717.0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92746</v>
      </c>
      <c r="D35" s="99">
        <v>78.0</v>
      </c>
      <c r="E35" s="99">
        <v>44511.0</v>
      </c>
      <c r="F35" s="99">
        <v>48157.0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34252936</v>
      </c>
      <c r="D40" s="104">
        <f t="shared" si="2"/>
        <v>30809708</v>
      </c>
      <c r="E40" s="104">
        <f t="shared" si="2"/>
        <v>2239285</v>
      </c>
      <c r="F40" s="104">
        <f t="shared" si="2"/>
        <v>1203943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AIDS FOUNDATION CHICAGO</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3651340.0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109822.0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5801795.0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1921871.0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548028.0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168643.0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2721641.0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1967884.0</v>
      </c>
      <c r="E12" s="109">
        <f>D11-D12</f>
        <v>753757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2708029.0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667744.0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16331029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679142.0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406445.0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1585953.0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2671540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1.0997637E7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2661852.0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13659489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16331029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AIDS FOUNDATION CHICAGO</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34252936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34252936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2854411.333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3761162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1.317666433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10997637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34252936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2854411.333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3.852856409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2708029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34252936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2854411.333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0.9487171552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2.266383588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28448947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35817907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0.7942660357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6408097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1832986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8241083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34252936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0.2405949376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1324157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6408097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0.2066381018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30809708</v>
      </c>
      <c r="E41" s="165">
        <f t="shared" ref="E41:E44" si="1">D41/$D$44</f>
        <v>0.8994764128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2239285</v>
      </c>
      <c r="E42" s="165">
        <f t="shared" si="1"/>
        <v>0.06537497983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1203943</v>
      </c>
      <c r="E43" s="165">
        <f t="shared" si="1"/>
        <v>0.03514860741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34252936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34781258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1203943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28.88945573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12201499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2671540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4.567215539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16331029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AIDS FOUNDATION CHICAGO</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1216238.0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3.0288565E7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3058894.0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34563697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142435.0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790551.0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19695.0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952681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97225.0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40917.0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40917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40917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124692.0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517507.0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-392815</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86108.0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96830.0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182938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35444643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AIDS FOUNDATION CHICAGO</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21194499</v>
      </c>
      <c r="D3" s="99">
        <v>2.1194499E7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1732217</v>
      </c>
      <c r="D4" s="99">
        <v>1732217.0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1875888</v>
      </c>
      <c r="D7" s="99">
        <v>1325779.0</v>
      </c>
      <c r="E7" s="99">
        <v>356680.0</v>
      </c>
      <c r="F7" s="99">
        <v>193429.0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5910934</v>
      </c>
      <c r="D9" s="99">
        <v>4071057.0</v>
      </c>
      <c r="E9" s="99">
        <v>1237241.0</v>
      </c>
      <c r="F9" s="99">
        <v>602636.0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398618</v>
      </c>
      <c r="D10" s="99">
        <v>276271.0</v>
      </c>
      <c r="E10" s="99">
        <v>81595.0</v>
      </c>
      <c r="F10" s="99">
        <v>40752.0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1500849</v>
      </c>
      <c r="D11" s="99">
        <v>1040198.0</v>
      </c>
      <c r="E11" s="99">
        <v>307216.0</v>
      </c>
      <c r="F11" s="99">
        <v>153435.0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613087</v>
      </c>
      <c r="D12" s="99">
        <v>424914.0</v>
      </c>
      <c r="E12" s="99">
        <v>125496.0</v>
      </c>
      <c r="F12" s="99">
        <v>62677.0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84685</v>
      </c>
      <c r="D16" s="99">
        <v>0.0</v>
      </c>
      <c r="E16" s="99">
        <v>84685.0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31472</v>
      </c>
      <c r="D19" s="99">
        <v>0.0</v>
      </c>
      <c r="E19" s="99">
        <v>31472.0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862855</v>
      </c>
      <c r="D20" s="99">
        <v>718996.0</v>
      </c>
      <c r="E20" s="99">
        <v>119003.0</v>
      </c>
      <c r="F20" s="99">
        <v>24856.0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642526</v>
      </c>
      <c r="D22" s="99">
        <v>468738.0</v>
      </c>
      <c r="E22" s="99">
        <v>40795.0</v>
      </c>
      <c r="F22" s="99">
        <v>132993.0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1222320</v>
      </c>
      <c r="D25" s="99">
        <v>916296.0</v>
      </c>
      <c r="E25" s="99">
        <v>200591.0</v>
      </c>
      <c r="F25" s="99">
        <v>105433.0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525797</v>
      </c>
      <c r="D28" s="99">
        <v>387136.0</v>
      </c>
      <c r="E28" s="99">
        <v>109655.0</v>
      </c>
      <c r="F28" s="99">
        <v>29006.0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70269</v>
      </c>
      <c r="D34" s="99">
        <v>60930.0</v>
      </c>
      <c r="E34" s="99">
        <v>0.0</v>
      </c>
      <c r="F34" s="99">
        <v>9339.0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87230</v>
      </c>
      <c r="D35" s="99">
        <v>9457.0</v>
      </c>
      <c r="E35" s="99">
        <v>19547.0</v>
      </c>
      <c r="F35" s="99">
        <v>58226.0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36753246</v>
      </c>
      <c r="D40" s="104">
        <f t="shared" si="2"/>
        <v>32626488</v>
      </c>
      <c r="E40" s="104">
        <f t="shared" si="2"/>
        <v>2713976</v>
      </c>
      <c r="F40" s="104">
        <f t="shared" si="2"/>
        <v>1412782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AIDS FOUNDATION CHICAGO</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2780182.0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59859.0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5810966.0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850810.0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1051528.0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213874.0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2811178.0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2160820.0</v>
      </c>
      <c r="E12" s="109">
        <f>D11-D12</f>
        <v>650358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2865695.0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7633245.0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21916517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807624.0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73748.0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238116.0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8383353.0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9502841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1.1451544E7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962132.0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12413676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21916517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