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<sst xmlns="http://schemas.openxmlformats.org/spreadsheetml/2006/main" count="883" uniqueCount="256">
  <si>
    <t>INDIANAPOLIS CULTURAL TRAIL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</si>
  <si>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</si>
  <si>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</si>
  <si>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</si>
  <si>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</si>
  <si>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</si>
  <si>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</si>
  <si>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</si>
  <si>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</si>
  <si>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</si>
  <si>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</si>
  <si>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</si>
  <si>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</si>
  <si>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</si>
  <si>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</si>
  <si>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</si>
  <si>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</si>
  <si>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</si>
  <si>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</si>
  <si>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</si>
  <si>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</si>
  <si>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</si>
  <si>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</si>
  <si>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</si>
  <si>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</si>
  <si>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</si>
  <si>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</si>
  <si>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</si>
  <si>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</si>
  <si>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</si>
  <si>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</si>
  <si>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</si>
  <si>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</si>
  <si>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</si>
  <si>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</si>
  <si>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</si>
  <si>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</si>
  <si>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</si>
  <si>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</si>
  <si>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</si>
  <si>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</si>
  <si>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</si>
  <si>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</si>
  <si>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</si>
  <si>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</si>
  <si>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</si>
  <si>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</si>
  <si>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</si>
  <si>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</si>
  <si>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</si>
  <si>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</si>
  <si>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</si>
  <si>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</si>
  <si>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</si>
  <si>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</si>
  <si>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</si>
  <si>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</si>
  <si>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</si>
  <si>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</si>
  <si>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</si>
  <si>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</si>
  <si>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</si>
  <si>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</si>
  <si>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</si>
  <si>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COMMUNITY CONSULTING</t>
  </si>
  <si>
    <t>BIKESHARE MEMBER/USAGE</t>
  </si>
  <si>
    <t>SPECIAL EVENTS</t>
  </si>
  <si>
    <t>TRAIL TOURS</t>
  </si>
  <si>
    <t>GROUP RIDES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</si>
  <si>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</si>
  <si>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</si>
  <si>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</si>
  <si>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</si>
  <si>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</si>
  <si>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</si>
  <si>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</si>
  <si>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</si>
  <si>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</si>
  <si>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</si>
  <si>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</si>
  <si>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</si>
  <si>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</si>
  <si>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</si>
  <si>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</si>
  <si>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</si>
  <si>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</si>
  <si>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</si>
  <si>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</si>
  <si>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</si>
  <si>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</si>
  <si>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</si>
  <si>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</si>
  <si>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</si>
  <si>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</si>
  <si>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</si>
  <si>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</si>
  <si>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</si>
  <si>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</si>
  <si>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</si>
  <si>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</si>
  <si>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</si>
  <si>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</si>
  <si>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</si>
  <si>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</si>
  <si>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</si>
  <si>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</si>
  <si>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</si>
  <si>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</si>
  <si>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</si>
  <si>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</si>
  <si>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</si>
  <si>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</si>
  <si>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</si>
  <si>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</si>
  <si>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</si>
  <si>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</si>
  <si>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</si>
  <si>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</si>
  <si>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</si>
  <si>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</si>
  <si>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</si>
  <si>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</si>
  <si>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</si>
  <si>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</si>
  <si>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</si>
  <si>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</si>
  <si>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</si>
  <si>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</si>
  <si>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</si>
  <si>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</si>
  <si>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</si>
  <si>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</si>
  <si>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</si>
  <si>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</si>
  <si>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</si>
  <si>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</si>
  <si>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</si>
  <si>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</si>
  <si>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</si>
  <si>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PROGRAM SERVICE EXPENSE</t>
  </si>
  <si>
    <t>TRAIL O&amp;M CONTRACT SERV</t>
  </si>
  <si>
    <t xml:space="preserve"> MERCHANT FEES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</si>
  <si>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</si>
  <si>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</si>
  <si>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</si>
  <si>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</si>
  <si>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</si>
  <si>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</si>
  <si>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</si>
  <si>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</si>
  <si>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</si>
  <si>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</si>
  <si>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</si>
  <si>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</si>
  <si>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</si>
  <si>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</si>
  <si>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</si>
  <si>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</si>
  <si>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</si>
  <si>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</si>
  <si>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</si>
  <si>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</si>
  <si>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</si>
  <si>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</si>
  <si>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</si>
  <si>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</si>
  <si>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</si>
  <si>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</si>
  <si>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</si>
  <si>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</si>
  <si>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</si>
  <si>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</si>
  <si>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</si>
  <si>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</si>
  <si>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</si>
  <si>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</si>
  <si>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</si>
  <si>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</si>
  <si>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</si>
  <si>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</si>
  <si>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</si>
  <si>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</si>
  <si>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</si>
  <si>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</si>
  <si>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</si>
  <si>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</si>
  <si>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</si>
  <si>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</si>
  <si>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</si>
  <si>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</si>
  <si>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</si>
  <si>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</si>
  <si>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</si>
  <si>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</si>
  <si>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</si>
  <si>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</si>
  <si>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</si>
  <si>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</si>
  <si>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</si>
  <si>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</si>
  <si>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</si>
  <si>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</si>
  <si>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</si>
  <si>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</si>
  <si>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</si>
  <si>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</si>
  <si>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</si>
  <si>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</si>
  <si>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</si>
  <si>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</si>
  <si>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</si>
  <si>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</si>
  <si>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</si>
  <si>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</si>
  <si>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</si>
  <si>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</si>
  <si>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</si>
  <si>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</si>
  <si>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</si>
  <si>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</si>
  <si>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</si>
  <si>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</si>
  <si>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</si>
  <si>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</si>
  <si>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</si>
  <si>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</si>
  <si>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</si>
  <si>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</si>
  <si>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</si>
  <si>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</si>
  <si>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</si>
  <si>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</si>
  <si>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</si>
  <si>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</si>
  <si>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</si>
  <si>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</si>
  <si>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</si>
  <si>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</si>
  <si>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</si>
  <si>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</si>
  <si>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</si>
  <si>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</si>
  <si>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</si>
  <si>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</si>
  <si>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PROGRAM SERVICE EXPENSE</t>
  </si>
  <si>
    <t>MERCHANT FEES</t>
  </si>
  <si>
    <r>
      <rPr>
        <rFont val="Roboto"/>
        <b/>
        <color rgb="FF000000"/>
        <sz val="10.0"/>
      </rPr>
      <t xml:space="preserve">Program Expenses </t>
    </r>
    <r>
      <rPr>
        <rFont val="Roboto"/>
        <b/>
        <i/>
        <color rgb="FF000000"/>
        <sz val="10.0"/>
      </rPr>
      <t xml:space="preserve">(Program Efficiency Ratio) </t>
    </r>
  </si>
  <si>
    <t>BIKESHARE MEMBER/USAGE FEES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</si>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</sst>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INDIANAPOLIS CULTURAL TRAIL</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1670959</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277167</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1393792</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116149.3333</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2023'!E2+'Balance Sheet 2023'!E3</f>
        <v>19800213</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170.4720331</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2023'!E30</f>
        <v>11434693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2023'!C40</f>
        <v>1670959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139246.5833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82.11830212</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2023'!C40</f>
        <v>1670959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139246.5833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170.4720331</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2753148</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4172900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0.6597685063</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2023'!C7:C9)</f>
        <v>757675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2023'!C10:C12)</f>
        <v>78790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836465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2023'!C40</f>
        <v>1670959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0.5005897811</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2023'!C10:C11)</f>
        <v>23307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2023'!C7:C9)</f>
        <v>757675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0.03076121028</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246</v>
      </c>
      <c r="D41" s="75">
        <f>'Expenses 2023'!D40</f>
        <v>1418182</v>
      </c>
      <c r="E41" s="164">
        <f t="shared" ref="E41:E44" si="1">D41/$D$44</f>
        <v>0.8487233978</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145204</v>
      </c>
      <c r="E42" s="164">
        <f t="shared" si="1"/>
        <v>0.08689860134</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107573</v>
      </c>
      <c r="E43" s="164">
        <f t="shared" si="1"/>
        <v>0.0643780009</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1670959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2782748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107573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25.86846142</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21743300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158827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136.8992678</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31211594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INDIANAPOLIS CULTURAL TRAIL</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245851.0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9623003.0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4673997.0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9888354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317707.0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247</v>
      </c>
      <c r="D11" s="61"/>
      <c r="E11" s="61"/>
      <c r="F11" s="62">
        <v>200029.0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47088.0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6170.0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990.0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571984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1100587.0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20740.0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-20740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-20740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2244.0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-2244</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9200.0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9200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11547141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INDIANAPOLIS CULTURAL TRAIL</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237141</v>
      </c>
      <c r="D7" s="99">
        <v>121046.0</v>
      </c>
      <c r="E7" s="99">
        <v>73671.0</v>
      </c>
      <c r="F7" s="99">
        <v>42424.0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699312</v>
      </c>
      <c r="D9" s="99">
        <v>646328.0</v>
      </c>
      <c r="E9" s="99">
        <v>10892.0</v>
      </c>
      <c r="F9" s="99">
        <v>42092.0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8698</v>
      </c>
      <c r="D10" s="99">
        <v>7701.0</v>
      </c>
      <c r="E10" s="99">
        <v>-82.0</v>
      </c>
      <c r="F10" s="99">
        <v>1079.0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17718</v>
      </c>
      <c r="D11" s="99">
        <v>21210.0</v>
      </c>
      <c r="E11" s="99">
        <v>-4870.0</v>
      </c>
      <c r="F11" s="99">
        <v>1378.0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70655</v>
      </c>
      <c r="D12" s="99">
        <v>58147.0</v>
      </c>
      <c r="E12" s="99">
        <v>6329.0</v>
      </c>
      <c r="F12" s="99">
        <v>6179.0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4525</v>
      </c>
      <c r="D15" s="99">
        <v>2473.0</v>
      </c>
      <c r="E15" s="99">
        <v>2052.0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30889</v>
      </c>
      <c r="D16" s="99">
        <v>0.0</v>
      </c>
      <c r="E16" s="99">
        <v>30889.0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674685</v>
      </c>
      <c r="D20" s="99">
        <v>615085.0</v>
      </c>
      <c r="E20" s="99">
        <v>53525.0</v>
      </c>
      <c r="F20" s="99">
        <v>6075.0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67130</v>
      </c>
      <c r="D21" s="99">
        <v>53229.0</v>
      </c>
      <c r="E21" s="99">
        <v>2318.0</v>
      </c>
      <c r="F21" s="99">
        <v>11583.0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24557</v>
      </c>
      <c r="D22" s="99">
        <v>20733.0</v>
      </c>
      <c r="E22" s="99">
        <v>3089.0</v>
      </c>
      <c r="F22" s="99">
        <v>735.0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120925</v>
      </c>
      <c r="D23" s="99">
        <v>112880.0</v>
      </c>
      <c r="E23" s="99">
        <v>7803.0</v>
      </c>
      <c r="F23" s="99">
        <v>242.0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42184</v>
      </c>
      <c r="D25" s="99">
        <v>37544.0</v>
      </c>
      <c r="E25" s="99">
        <v>4640.0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9641</v>
      </c>
      <c r="D26" s="99">
        <v>9596.0</v>
      </c>
      <c r="E26" s="99">
        <v>45.0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8787</v>
      </c>
      <c r="D28" s="99">
        <v>6064.0</v>
      </c>
      <c r="E28" s="99">
        <v>2723.0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287725</v>
      </c>
      <c r="D31" s="99">
        <v>271208.0</v>
      </c>
      <c r="E31" s="99">
        <v>16517.0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35878</v>
      </c>
      <c r="D32" s="99">
        <v>25609.0</v>
      </c>
      <c r="E32" s="99">
        <v>10269.0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244</v>
      </c>
      <c r="C34" s="98">
        <f t="shared" si="1"/>
        <v>13013559</v>
      </c>
      <c r="D34" s="99">
        <v>1.3013449E7</v>
      </c>
      <c r="E34" s="99">
        <v>101.0</v>
      </c>
      <c r="F34" s="99">
        <v>9.0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225812</v>
      </c>
      <c r="D35" s="99">
        <v>225812.0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20094</v>
      </c>
      <c r="D36" s="99">
        <v>20094.0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2420</v>
      </c>
      <c r="D37" s="99">
        <v>2420.0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15602335</v>
      </c>
      <c r="D40" s="103">
        <f t="shared" si="2"/>
        <v>15270628</v>
      </c>
      <c r="E40" s="103">
        <f t="shared" si="2"/>
        <v>219911</v>
      </c>
      <c r="F40" s="103">
        <f t="shared" si="2"/>
        <v>111796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INDIANAPOLIS CULTURAL TRAIL</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884424.0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8838220.0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1558000.0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108766.0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20807.0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1.681842E7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3079119.0</v>
      </c>
      <c r="E12" s="108">
        <f>D11-D12</f>
        <v>13739301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2945253.0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28094771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481871.0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4561.0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704460.0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1190892</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1.7607781E7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9296098.0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26903879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28094771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INDIANAPOLIS CULTURAL TRAIL</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2024'!C40</f>
        <v>15602335</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2024'!C31</f>
        <v>287725</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15314610</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1276217.5</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2024'!E2+'Balance Sheet 2024'!E3</f>
        <v>9722644</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7.618328381</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2024'!E30</f>
        <v>17607781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2024'!C40</f>
        <v>15602335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1300194.583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13.5424199</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2024'!C40</f>
        <v>15602335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1300194.583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7.618328381</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2024'!E2:E7,'Revenues 2024'!F10:F15)</f>
        <v>9623003</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2024'!F44</f>
        <v>11547141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0.8333667182</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2024'!C7:C9)</f>
        <v>936453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2024'!C10:C12)</f>
        <v>97071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1033524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2024'!C40</f>
        <v>15602335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0.06624162345</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2024'!C10:C11)</f>
        <v>26416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2024'!C7:C9)</f>
        <v>936453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0.02820857</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249</v>
      </c>
      <c r="D41" s="75">
        <f>'Expenses 2024'!D40</f>
        <v>15270628</v>
      </c>
      <c r="E41" s="164">
        <f t="shared" ref="E41:E44" si="1">D41/$D$44</f>
        <v>0.978739913</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2024'!E40</f>
        <v>219911</v>
      </c>
      <c r="E42" s="164">
        <f t="shared" si="1"/>
        <v>0.01409474928</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2024'!F40</f>
        <v>111796</v>
      </c>
      <c r="E43" s="164">
        <f t="shared" si="1"/>
        <v>0.007165337752</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15602335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2024'!F9</f>
        <v>9888354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2024'!F40</f>
        <v>111796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88.44998032</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2024'!E2:E10)</f>
        <v>11410217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2024'!E19:E22)</f>
        <v>486432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23.45696212</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2024'!E25:E26)</f>
        <v>704460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2024'!E18</f>
        <v>28094771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0.02507441687</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INDIANAPOLIS CULTURAL TRAIL</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186</v>
      </c>
      <c r="D5" s="176">
        <f>'Ratios 2022'!D8</f>
        <v>193.0538115</v>
      </c>
      <c r="E5" s="176">
        <f>'Ratios 2023'!D8</f>
        <v>170.4720331</v>
      </c>
      <c r="F5" s="176">
        <f>'Ratios 2024'!D8</f>
        <v>7.618328381</v>
      </c>
      <c r="G5" s="176">
        <f>average(D5:F5)</f>
        <v>123.7147243</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194</v>
      </c>
      <c r="D10" s="148">
        <f>'Ratios 2022'!D14</f>
        <v>119.8034695</v>
      </c>
      <c r="E10" s="148">
        <f>'Ratios 2023'!D14</f>
        <v>82.11830212</v>
      </c>
      <c r="F10" s="148">
        <f>'Ratios 2024'!D14</f>
        <v>13.5424199</v>
      </c>
      <c r="G10" s="176">
        <f>average(D10:F10)</f>
        <v>71.82139717</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2022'!D20</f>
        <v>0</v>
      </c>
      <c r="E15" s="179">
        <f>'Ratios 2023'!D20</f>
        <v>0</v>
      </c>
      <c r="F15" s="179">
        <f>'Ratios 2024'!D20</f>
        <v>0</v>
      </c>
      <c r="G15" s="176">
        <f>average(D15:F15)</f>
        <v>0</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2022'!D26</f>
        <v>0.5934531462</v>
      </c>
      <c r="E20" s="162">
        <f>'Ratios 2023'!D26</f>
        <v>0.6597685063</v>
      </c>
      <c r="F20" s="162">
        <f>'Ratios 2024'!D26</f>
        <v>0.8333667182</v>
      </c>
      <c r="G20" s="180">
        <f>average(D20:F20)</f>
        <v>0.6955294569</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2022'!D33</f>
        <v>0.4729664149</v>
      </c>
      <c r="E25" s="162">
        <f>'Ratios 2023'!D33</f>
        <v>0.5005897811</v>
      </c>
      <c r="F25" s="162">
        <f>'Ratios 2024'!D33</f>
        <v>0.06624162345</v>
      </c>
      <c r="G25" s="180">
        <f>average(D25:F25)</f>
        <v>0.3465992731</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2022'!D38</f>
        <v>0.03490072562</v>
      </c>
      <c r="E30" s="162">
        <f>'Ratios 2023'!D38</f>
        <v>0.03076121028</v>
      </c>
      <c r="F30" s="162">
        <f>'Ratios 2024'!D38</f>
        <v>0.02820857</v>
      </c>
      <c r="G30" s="180">
        <f>average(D30:F30)</f>
        <v>0.03129016863</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0.879753717</v>
      </c>
      <c r="E35" s="162">
        <f>'Ratios 2023'!E41</f>
        <v>0.8487233978</v>
      </c>
      <c r="F35" s="162">
        <f>'Ratios 2024'!E41</f>
        <v>0.978739913</v>
      </c>
      <c r="G35" s="180">
        <f t="shared" ref="G35:G37" si="1">average(D35:F35)</f>
        <v>0.9024056759</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2022'!E42</f>
        <v>0.08543132676</v>
      </c>
      <c r="E36" s="162">
        <f>'Ratios 2023'!E42</f>
        <v>0.08689860134</v>
      </c>
      <c r="F36" s="162">
        <f>'Ratios 2024'!E42</f>
        <v>0.01409474928</v>
      </c>
      <c r="G36" s="180">
        <f t="shared" si="1"/>
        <v>0.06214155913</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2022'!E43</f>
        <v>0.03481495625</v>
      </c>
      <c r="E37" s="162">
        <f>'Ratios 2023'!E43</f>
        <v>0.0643780009</v>
      </c>
      <c r="F37" s="162">
        <f>'Ratios 2024'!E43</f>
        <v>0.007165337752</v>
      </c>
      <c r="G37" s="180">
        <f t="shared" si="1"/>
        <v>0.03545276497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2022'!D49</f>
        <v>22.49955249</v>
      </c>
      <c r="E42" s="165">
        <f>'Ratios 2023'!D49</f>
        <v>25.86846142</v>
      </c>
      <c r="F42" s="165">
        <f>'Ratios 2024'!D49</f>
        <v>88.44998032</v>
      </c>
      <c r="G42" s="182">
        <f>average(D42:F42)</f>
        <v>45.60599808</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2022'!D54</f>
        <v>167.2423943</v>
      </c>
      <c r="E47" s="148">
        <f>'Ratios 2023'!D54</f>
        <v>136.8992678</v>
      </c>
      <c r="F47" s="148">
        <f>'Ratios 2024'!D54</f>
        <v>23.45696212</v>
      </c>
      <c r="G47" s="176">
        <f>average(D47:F47)</f>
        <v>109.1995414</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2022'!D59</f>
        <v>0</v>
      </c>
      <c r="E52" s="183">
        <f>'Ratios 2023'!D59</f>
        <v>0</v>
      </c>
      <c r="F52" s="183">
        <f>'Ratios 2024'!D59</f>
        <v>0.02507441687</v>
      </c>
      <c r="G52" s="184">
        <f>average(D52:F52)</f>
        <v>0.008358138958</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INDIANAPOLIS CULTURAL TRAIL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INDIANAPOLIS CULTURAL TRAIL</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30700.0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1150819.0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1181519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269636.0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150179.0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50900.0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5220.0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2470.0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478405</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269291.0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13884.0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7983.0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5901</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4075.0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4075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1939191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INDIANAPOLIS CULTURAL TRAIL</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202027</v>
      </c>
      <c r="D7" s="99">
        <v>91961.0</v>
      </c>
      <c r="E7" s="99">
        <v>65104.0</v>
      </c>
      <c r="F7" s="99">
        <v>44962.0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442802</v>
      </c>
      <c r="D9" s="99">
        <v>439551.0</v>
      </c>
      <c r="E9" s="99">
        <v>576.0</v>
      </c>
      <c r="F9" s="99">
        <v>2675.0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6927</v>
      </c>
      <c r="D10" s="99">
        <v>6907.0</v>
      </c>
      <c r="E10" s="99">
        <v>6.0</v>
      </c>
      <c r="F10" s="99">
        <v>14.0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15578</v>
      </c>
      <c r="D11" s="99">
        <v>15578.0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46063</v>
      </c>
      <c r="D12" s="99">
        <v>37859.0</v>
      </c>
      <c r="E12" s="99">
        <v>4805.0</v>
      </c>
      <c r="F12" s="99">
        <v>3399.0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454</v>
      </c>
      <c r="D15" s="99">
        <v>0.0</v>
      </c>
      <c r="E15" s="99">
        <v>454.0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19741</v>
      </c>
      <c r="D16" s="99">
        <v>0.0</v>
      </c>
      <c r="E16" s="99">
        <v>19741.0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32113</v>
      </c>
      <c r="D20" s="99">
        <v>32113.0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29300</v>
      </c>
      <c r="D21" s="99">
        <v>27203.0</v>
      </c>
      <c r="E21" s="99">
        <v>1149.0</v>
      </c>
      <c r="F21" s="99">
        <v>948.0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7253</v>
      </c>
      <c r="D22" s="99">
        <v>4397.0</v>
      </c>
      <c r="E22" s="99">
        <v>2846.0</v>
      </c>
      <c r="F22" s="99">
        <v>10.0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91452</v>
      </c>
      <c r="D23" s="99">
        <v>87962.0</v>
      </c>
      <c r="E23" s="99">
        <v>3016.0</v>
      </c>
      <c r="F23" s="99">
        <v>474.0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48624</v>
      </c>
      <c r="D25" s="99">
        <v>43265.0</v>
      </c>
      <c r="E25" s="99">
        <v>5359.0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3017</v>
      </c>
      <c r="D26" s="99">
        <v>2553.0</v>
      </c>
      <c r="E26" s="99">
        <v>464.0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857</v>
      </c>
      <c r="D28" s="99">
        <v>598.0</v>
      </c>
      <c r="E28" s="99">
        <v>259.0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287361</v>
      </c>
      <c r="D31" s="99">
        <v>272562.0</v>
      </c>
      <c r="E31" s="99">
        <v>14799.0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26852</v>
      </c>
      <c r="D32" s="99">
        <v>16659.0</v>
      </c>
      <c r="E32" s="99">
        <v>10193.0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155208</v>
      </c>
      <c r="D34" s="99">
        <v>155125.0</v>
      </c>
      <c r="E34" s="99">
        <v>83.0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72691</v>
      </c>
      <c r="D35" s="99">
        <v>72691.0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19926</v>
      </c>
      <c r="D36" s="99">
        <v>19895.0</v>
      </c>
      <c r="E36" s="99">
        <v>0.0</v>
      </c>
      <c r="F36" s="99">
        <v>31.0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100</v>
      </c>
      <c r="D37" s="99">
        <v>94.0</v>
      </c>
      <c r="E37" s="99">
        <v>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1508346</v>
      </c>
      <c r="D40" s="103">
        <f t="shared" si="2"/>
        <v>1326973</v>
      </c>
      <c r="E40" s="103">
        <f t="shared" si="2"/>
        <v>128860</v>
      </c>
      <c r="F40" s="103">
        <f t="shared" si="2"/>
        <v>52513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INDIANAPOLIS CULTURAL TRAIL</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197404.0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1.944558E7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293300.0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23429.0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17391.0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1.5475055E7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2864635.0</v>
      </c>
      <c r="E12" s="108">
        <f>D11-D12</f>
        <v>12610420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245262.0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32832786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114701.0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4749.0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245262.0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364712</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1.5058757E7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1.7409317E7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32468074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32832786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INDIANAPOLIS CULTURAL TRAIL</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1508346</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287361</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1220985</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101748.75</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2022'!E2+'Balance Sheet 2022'!E3</f>
        <v>19642984</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193.0538115</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2022'!E30</f>
        <v>15058757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2022'!C40</f>
        <v>1508346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125695.5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119.8034695</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2022'!C40</f>
        <v>1508346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125695.5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193.0538115</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1150819</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1939191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0.5934531462</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2022'!C7:C9)</f>
        <v>644829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2022'!C10:C12)</f>
        <v>68568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713397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2022'!C40</f>
        <v>1508346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0.4729664149</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2022'!C10:C11)</f>
        <v>22505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2022'!C7:C9)</f>
        <v>644829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0.03490072562</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5">
        <f>'Expenses 2022'!D40</f>
        <v>1326973</v>
      </c>
      <c r="E41" s="164">
        <f t="shared" ref="E41:E44" si="1">D41/$D$44</f>
        <v>0.879753717</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128860</v>
      </c>
      <c r="E42" s="164">
        <f t="shared" si="1"/>
        <v>0.08543132676</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52513</v>
      </c>
      <c r="E43" s="164">
        <f t="shared" si="1"/>
        <v>0.03481495625</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1508346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1181519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52513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22.49955249</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19977104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119450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167.2423943</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32832786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INDIANAPOLIS CULTURAL TRAIL</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29600.0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2753148.0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2782748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303025.0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121738.0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26250.0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6255.0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2025.0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459293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924169.0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7175.0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-7175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-7175</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25057.0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19452.0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5605</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8260.0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8260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4172900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INDIANAPOLIS CULTURAL TRAIL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223641</v>
      </c>
      <c r="D7" s="99">
        <v>97140.0</v>
      </c>
      <c r="E7" s="99">
        <v>74285.0</v>
      </c>
      <c r="F7" s="99">
        <v>52216.0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534034</v>
      </c>
      <c r="D9" s="99">
        <v>502907.0</v>
      </c>
      <c r="E9" s="99">
        <v>1895.0</v>
      </c>
      <c r="F9" s="99">
        <v>29232.0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8604</v>
      </c>
      <c r="D10" s="99">
        <v>8013.0</v>
      </c>
      <c r="E10" s="99">
        <v>-167.0</v>
      </c>
      <c r="F10" s="99">
        <v>758.0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14703</v>
      </c>
      <c r="D11" s="99">
        <v>19605.0</v>
      </c>
      <c r="E11" s="99">
        <v>-5310.0</v>
      </c>
      <c r="F11" s="99">
        <v>408.0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55483</v>
      </c>
      <c r="D12" s="99">
        <v>43915.0</v>
      </c>
      <c r="E12" s="99">
        <v>5660.0</v>
      </c>
      <c r="F12" s="99">
        <v>5908.0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1732</v>
      </c>
      <c r="D15" s="99">
        <v>1732.0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28280</v>
      </c>
      <c r="D16" s="99">
        <v>250.0</v>
      </c>
      <c r="E16" s="99">
        <v>28030.0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55920</v>
      </c>
      <c r="D20" s="99">
        <v>47795.0</v>
      </c>
      <c r="E20" s="99">
        <v>2700.0</v>
      </c>
      <c r="F20" s="99">
        <v>5425.0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23931</v>
      </c>
      <c r="D21" s="99">
        <v>12214.0</v>
      </c>
      <c r="E21" s="99">
        <v>2229.0</v>
      </c>
      <c r="F21" s="99">
        <v>9488.0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12202</v>
      </c>
      <c r="D22" s="99">
        <v>12927.0</v>
      </c>
      <c r="E22" s="99">
        <v>-1343.0</v>
      </c>
      <c r="F22" s="99">
        <v>618.0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104208</v>
      </c>
      <c r="D23" s="99">
        <v>95289.0</v>
      </c>
      <c r="E23" s="99">
        <v>5402.0</v>
      </c>
      <c r="F23" s="99">
        <v>3517.0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43846</v>
      </c>
      <c r="D25" s="99">
        <v>39023.0</v>
      </c>
      <c r="E25" s="99">
        <v>4823.0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2553</v>
      </c>
      <c r="D26" s="99">
        <v>2413.0</v>
      </c>
      <c r="E26" s="99">
        <v>137.0</v>
      </c>
      <c r="F26" s="99">
        <v>3.0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292</v>
      </c>
      <c r="D28" s="99">
        <v>292.0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277167</v>
      </c>
      <c r="D31" s="99">
        <v>262427.0</v>
      </c>
      <c r="E31" s="99">
        <v>14740.0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33760</v>
      </c>
      <c r="D32" s="99">
        <v>21871.0</v>
      </c>
      <c r="E32" s="99">
        <v>11889.0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244</v>
      </c>
      <c r="C34" s="98">
        <f t="shared" si="1"/>
        <v>149276</v>
      </c>
      <c r="D34" s="99">
        <v>149082.0</v>
      </c>
      <c r="E34" s="99">
        <v>194.0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83065</v>
      </c>
      <c r="D35" s="99">
        <v>83065.0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18262</v>
      </c>
      <c r="D36" s="99">
        <v>18222.0</v>
      </c>
      <c r="E36" s="99">
        <v>40.0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1670959</v>
      </c>
      <c r="D40" s="103">
        <f t="shared" si="2"/>
        <v>1418182</v>
      </c>
      <c r="E40" s="103">
        <f t="shared" si="2"/>
        <v>145204</v>
      </c>
      <c r="F40" s="103">
        <f t="shared" si="2"/>
        <v>107573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INDIANAPOLIS CULTURAL TRAIL</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230463.0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1.956975E7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1856878.0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81536.0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4673.0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1.101815E7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2842608.0</v>
      </c>
      <c r="E12" s="108">
        <f>D11-D12</f>
        <v>8175542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1292752.0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31211594</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154601.0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4226.0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214688.0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373515</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1.1434693E7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1.9403386E7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30838079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31211594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