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<sst xmlns="http://schemas.openxmlformats.org/spreadsheetml/2006/main" count="860" uniqueCount="245">
  <si>
    <t>BROOKLINE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</si>
  <si>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</si>
  <si>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</si>
  <si>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</si>
  <si>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</si>
  <si>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</si>
  <si>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</si>
  <si>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</si>
  <si>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</si>
  <si>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</si>
  <si>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</si>
  <si>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</si>
  <si>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</si>
  <si>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</si>
  <si>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</si>
  <si>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</si>
  <si>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</si>
  <si>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</si>
  <si>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</si>
  <si>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</si>
  <si>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</si>
  <si>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</si>
  <si>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</si>
  <si>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</si>
  <si>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</si>
  <si>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</si>
  <si>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</si>
  <si>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</si>
  <si>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</si>
  <si>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</si>
  <si>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</si>
  <si>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</si>
  <si>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</si>
  <si>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</si>
  <si>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</si>
  <si>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</si>
  <si>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</si>
  <si>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</si>
  <si>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</si>
  <si>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</si>
  <si>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</si>
  <si>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</si>
  <si>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</si>
  <si>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</si>
  <si>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</si>
  <si>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</si>
  <si>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</si>
  <si>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</si>
  <si>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</si>
  <si>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</si>
  <si>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</si>
  <si>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</si>
  <si>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</si>
  <si>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</si>
  <si>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</si>
  <si>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</si>
  <si>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</si>
  <si>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</si>
  <si>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</si>
  <si>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</si>
  <si>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</si>
  <si>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</si>
  <si>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</si>
  <si>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</si>
  <si>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</si>
  <si>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</si>
  <si>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</si>
  <si>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</si>
  <si>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</si>
  <si>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</si>
  <si>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</si>
  <si>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</si>
  <si>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</si>
  <si>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</si>
  <si>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</si>
  <si>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</si>
  <si>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</si>
  <si>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</si>
  <si>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</si>
  <si>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</si>
  <si>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</si>
  <si>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</si>
  <si>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</si>
  <si>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</si>
  <si>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</si>
  <si>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</si>
  <si>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</si>
  <si>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</si>
  <si>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</si>
  <si>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</si>
  <si>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</si>
  <si>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</si>
  <si>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</si>
  <si>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</si>
  <si>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</si>
  <si>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</si>
  <si>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</si>
  <si>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</si>
  <si>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</si>
  <si>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</si>
  <si>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</si>
  <si>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</si>
  <si>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</si>
  <si>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</si>
  <si>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</si>
  <si>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</si>
  <si>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</si>
  <si>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</si>
  <si>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</si>
  <si>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</si>
  <si>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</si>
  <si>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</si>
  <si>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</si>
  <si>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</si>
  <si>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</si>
  <si>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</si>
  <si>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</si>
  <si>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</si>
  <si>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</si>
  <si>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</si>
  <si>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</si>
  <si>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</si>
  <si>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</si>
  <si>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</si>
  <si>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</si>
  <si>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</si>
  <si>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</si>
  <si>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</si>
  <si>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</si>
  <si>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</si>
  <si>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</si>
  <si>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</si>
  <si>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</si>
  <si>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STAFF DEVELOPMENT</t>
  </si>
  <si>
    <t>EXPENSES FOR FISCALLY 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</si>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</sst>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BROOKLINE COMMUNITY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2876115</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12458</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2863657</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238638.0833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292887</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1.227327155</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3003108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2876115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239676.25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12.52985225</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8421613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2876115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239676.25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35.13745313</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36.36478028</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1118422</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1956355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0.5716866315</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787620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156862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944482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2876115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0.3283881208</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95206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787620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0.1208780884</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236</v>
      </c>
      <c r="D41" s="75">
        <f>'Expenses 2022'!D40</f>
        <v>2243907</v>
      </c>
      <c r="E41" s="165">
        <f t="shared" ref="E41:E44" si="1">D41/$D$44</f>
        <v>0.7801868145</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263729</v>
      </c>
      <c r="E42" s="165">
        <f t="shared" si="1"/>
        <v>0.09169626388</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368479</v>
      </c>
      <c r="E43" s="165">
        <f t="shared" si="1"/>
        <v>0.1281169216</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2876115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1663809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368479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4.515342801</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477190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37542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12.71083054</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9199781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BROOKLINE COMMUNITY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77550.0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531050.0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1236538.0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13842.0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1845138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344207.0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7284.0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7284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7284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671256.0</v>
      </c>
      <c r="E26" s="50">
        <v>5271445.0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352538.0</v>
      </c>
      <c r="E27" s="50">
        <v>185412.0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318718</v>
      </c>
      <c r="E28" s="75">
        <f t="shared" si="2"/>
        <v>5086033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5404751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84870.0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70000.0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14870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7616250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BROOKLINE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1097639</v>
      </c>
      <c r="D3" s="99">
        <v>1097639.0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201223</v>
      </c>
      <c r="D7" s="99">
        <v>80489.0</v>
      </c>
      <c r="E7" s="99">
        <v>60367.0</v>
      </c>
      <c r="F7" s="99">
        <v>60367.0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493909</v>
      </c>
      <c r="D9" s="99">
        <v>180407.0</v>
      </c>
      <c r="E9" s="99">
        <v>52925.0</v>
      </c>
      <c r="F9" s="99">
        <v>260577.0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11223</v>
      </c>
      <c r="D10" s="99">
        <v>4489.0</v>
      </c>
      <c r="E10" s="99">
        <v>3367.0</v>
      </c>
      <c r="F10" s="99">
        <v>3367.0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59549</v>
      </c>
      <c r="D11" s="99">
        <v>16446.0</v>
      </c>
      <c r="E11" s="99">
        <v>4441.0</v>
      </c>
      <c r="F11" s="99">
        <v>38662.0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54219</v>
      </c>
      <c r="D12" s="99">
        <v>19382.0</v>
      </c>
      <c r="E12" s="99">
        <v>10992.0</v>
      </c>
      <c r="F12" s="99">
        <v>23845.0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32962</v>
      </c>
      <c r="D15" s="99">
        <v>0.0</v>
      </c>
      <c r="E15" s="99">
        <v>32962.0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19187</v>
      </c>
      <c r="D16" s="99">
        <v>0.0</v>
      </c>
      <c r="E16" s="99">
        <v>19187.0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46015</v>
      </c>
      <c r="D19" s="99">
        <v>0.0</v>
      </c>
      <c r="E19" s="99">
        <v>46015.0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37581</v>
      </c>
      <c r="D20" s="99">
        <v>14245.0</v>
      </c>
      <c r="E20" s="99">
        <v>5757.0</v>
      </c>
      <c r="F20" s="99">
        <v>17579.0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105661</v>
      </c>
      <c r="D22" s="99">
        <v>31554.0</v>
      </c>
      <c r="E22" s="99">
        <v>16668.0</v>
      </c>
      <c r="F22" s="99">
        <v>57439.0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24817</v>
      </c>
      <c r="D25" s="99">
        <v>12161.0</v>
      </c>
      <c r="E25" s="99">
        <v>9678.0</v>
      </c>
      <c r="F25" s="99">
        <v>2978.0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18521</v>
      </c>
      <c r="D28" s="99">
        <v>7014.0</v>
      </c>
      <c r="E28" s="99">
        <v>9108.0</v>
      </c>
      <c r="F28" s="99">
        <v>2399.0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8513</v>
      </c>
      <c r="D31" s="99">
        <v>4121.0</v>
      </c>
      <c r="E31" s="99">
        <v>2971.0</v>
      </c>
      <c r="F31" s="99">
        <v>1421.0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7835</v>
      </c>
      <c r="D32" s="99">
        <v>3754.0</v>
      </c>
      <c r="E32" s="99">
        <v>2456.0</v>
      </c>
      <c r="F32" s="99">
        <v>1625.0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3800</v>
      </c>
      <c r="D34" s="99">
        <v>0.0</v>
      </c>
      <c r="E34" s="99">
        <v>220.0</v>
      </c>
      <c r="F34" s="99">
        <v>3580.0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545</v>
      </c>
      <c r="D35" s="99">
        <v>545.0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2223199</v>
      </c>
      <c r="D40" s="104">
        <f t="shared" si="2"/>
        <v>1472246</v>
      </c>
      <c r="E40" s="104">
        <f t="shared" si="2"/>
        <v>277114</v>
      </c>
      <c r="F40" s="104">
        <f t="shared" si="2"/>
        <v>473839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BROOKLINE COMMUNITY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638448.0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144088.0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192250.0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26279.0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1.4430007E7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110365.0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15541437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7515.0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20580.0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526085.0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554180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7896434.0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7090823.0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14987257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15541437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BROOKLINE COMMUNITY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2223199</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8513</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2214686</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184557.1667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782536</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4.240073762</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7896434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2223199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185266.5833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42.6220091</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14430007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2223199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185266.5833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77.88780222</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82.12787598</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1236538</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7616250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0.1623552273</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695132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124991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820123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2223199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0.368893203</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70772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695132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0.1018108791</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238</v>
      </c>
      <c r="D41" s="75">
        <f>'Expenses 2023'!D40</f>
        <v>1472246</v>
      </c>
      <c r="E41" s="165">
        <f t="shared" ref="E41:E44" si="1">D41/$D$44</f>
        <v>0.6622196214</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277114</v>
      </c>
      <c r="E42" s="165">
        <f t="shared" si="1"/>
        <v>0.1246465116</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473839</v>
      </c>
      <c r="E43" s="165">
        <f t="shared" si="1"/>
        <v>0.213133867</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2223199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1845138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473839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3.894018855</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1001065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28095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35.63142908</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15541437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BROOKLINE COMMUNITY FOUNDATION</v>
      </c>
      <c r="B1" s="2" t="s">
        <v>239</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240</v>
      </c>
      <c r="E4" s="45" t="s">
        <v>241</v>
      </c>
      <c r="F4" s="45" t="s">
        <v>242</v>
      </c>
      <c r="G4" s="59" t="s">
        <v>243</v>
      </c>
      <c r="H4" s="59"/>
      <c r="I4" s="43"/>
      <c r="J4" s="43"/>
      <c r="K4" s="43"/>
      <c r="L4" s="43"/>
      <c r="M4" s="43"/>
      <c r="N4" s="43"/>
      <c r="O4" s="43"/>
      <c r="P4" s="43"/>
      <c r="Q4" s="43"/>
      <c r="R4" s="43"/>
      <c r="S4" s="43"/>
      <c r="T4" s="43"/>
      <c r="U4" s="43"/>
      <c r="V4" s="43"/>
      <c r="W4" s="43"/>
      <c r="X4" s="43"/>
      <c r="Y4" s="43"/>
    </row>
    <row r="5">
      <c r="A5" s="139"/>
      <c r="B5" s="49"/>
      <c r="C5" s="148" t="s">
        <v>178</v>
      </c>
      <c r="D5" s="177">
        <f>'Ratios 2021'!D8</f>
        <v>3.793531163</v>
      </c>
      <c r="E5" s="177">
        <f>'Ratios 2022'!D8</f>
        <v>1.227327155</v>
      </c>
      <c r="F5" s="177">
        <f>'Ratios 2023'!D8</f>
        <v>4.240073762</v>
      </c>
      <c r="G5" s="177">
        <f>average(D5:F5)</f>
        <v>3.08697736</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240</v>
      </c>
      <c r="E9" s="45" t="s">
        <v>241</v>
      </c>
      <c r="F9" s="45" t="s">
        <v>242</v>
      </c>
      <c r="G9" s="59" t="s">
        <v>243</v>
      </c>
      <c r="H9" s="59"/>
      <c r="I9" s="43"/>
      <c r="J9" s="43"/>
      <c r="K9" s="43"/>
      <c r="L9" s="43"/>
      <c r="M9" s="43"/>
      <c r="N9" s="43"/>
      <c r="O9" s="43"/>
      <c r="P9" s="43"/>
      <c r="Q9" s="43"/>
      <c r="R9" s="43"/>
      <c r="S9" s="43"/>
      <c r="T9" s="43"/>
      <c r="U9" s="43"/>
      <c r="V9" s="43"/>
      <c r="W9" s="43"/>
      <c r="X9" s="43"/>
      <c r="Y9" s="43"/>
    </row>
    <row r="10">
      <c r="A10" s="139"/>
      <c r="B10" s="49"/>
      <c r="C10" s="148" t="s">
        <v>186</v>
      </c>
      <c r="D10" s="149">
        <f>'Ratios 2021'!D14</f>
        <v>17.02801008</v>
      </c>
      <c r="E10" s="149">
        <f>'Ratios 2022'!D14</f>
        <v>12.52985225</v>
      </c>
      <c r="F10" s="149">
        <f>'Ratios 2023'!D14</f>
        <v>42.6220091</v>
      </c>
      <c r="G10" s="177">
        <f>average(D10:F10)</f>
        <v>24.05995714</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240</v>
      </c>
      <c r="E14" s="45" t="s">
        <v>241</v>
      </c>
      <c r="F14" s="45" t="s">
        <v>242</v>
      </c>
      <c r="G14" s="59" t="s">
        <v>243</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40.28841021</v>
      </c>
      <c r="E15" s="180">
        <f>'Ratios 2022'!D20</f>
        <v>35.13745313</v>
      </c>
      <c r="F15" s="180">
        <f>'Ratios 2023'!D20</f>
        <v>77.88780222</v>
      </c>
      <c r="G15" s="177">
        <f>average(D15:F15)</f>
        <v>51.10455518</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240</v>
      </c>
      <c r="E19" s="45" t="s">
        <v>241</v>
      </c>
      <c r="F19" s="45" t="s">
        <v>242</v>
      </c>
      <c r="G19" s="59" t="s">
        <v>243</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0.6031859412</v>
      </c>
      <c r="E20" s="163">
        <f>'Ratios 2022'!D26</f>
        <v>0.5716866315</v>
      </c>
      <c r="F20" s="163">
        <f>'Ratios 2023'!D26</f>
        <v>0.1623552273</v>
      </c>
      <c r="G20" s="181">
        <f>average(D20:F20)</f>
        <v>0.4457426</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240</v>
      </c>
      <c r="E24" s="45" t="s">
        <v>241</v>
      </c>
      <c r="F24" s="45" t="s">
        <v>242</v>
      </c>
      <c r="G24" s="59" t="s">
        <v>243</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0.3618710779</v>
      </c>
      <c r="E25" s="163">
        <f>'Ratios 2022'!D33</f>
        <v>0.3283881208</v>
      </c>
      <c r="F25" s="163">
        <f>'Ratios 2023'!D33</f>
        <v>0.368893203</v>
      </c>
      <c r="G25" s="181">
        <f>average(D25:F25)</f>
        <v>0.3530508005</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240</v>
      </c>
      <c r="E29" s="45" t="s">
        <v>241</v>
      </c>
      <c r="F29" s="45" t="s">
        <v>242</v>
      </c>
      <c r="G29" s="59" t="s">
        <v>243</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0.1097769813</v>
      </c>
      <c r="E30" s="163">
        <f>'Ratios 2022'!D38</f>
        <v>0.1208780884</v>
      </c>
      <c r="F30" s="163">
        <f>'Ratios 2023'!D38</f>
        <v>0.1018108791</v>
      </c>
      <c r="G30" s="181">
        <f>average(D30:F30)</f>
        <v>0.1108219829</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240</v>
      </c>
      <c r="E34" s="45" t="s">
        <v>241</v>
      </c>
      <c r="F34" s="45" t="s">
        <v>242</v>
      </c>
      <c r="G34" s="59" t="s">
        <v>243</v>
      </c>
      <c r="H34" s="59"/>
      <c r="I34" s="43"/>
      <c r="J34" s="43"/>
      <c r="K34" s="43"/>
      <c r="L34" s="43"/>
      <c r="M34" s="43"/>
      <c r="N34" s="43"/>
      <c r="O34" s="43"/>
      <c r="P34" s="43"/>
      <c r="Q34" s="43"/>
      <c r="R34" s="43"/>
      <c r="S34" s="43"/>
      <c r="T34" s="43"/>
      <c r="U34" s="43"/>
      <c r="V34" s="43"/>
      <c r="W34" s="43"/>
      <c r="X34" s="43"/>
      <c r="Y34" s="43"/>
    </row>
    <row r="35">
      <c r="A35" s="139"/>
      <c r="B35" s="49"/>
      <c r="C35" s="148" t="s">
        <v>244</v>
      </c>
      <c r="D35" s="163">
        <f>'Ratios 2021'!E41</f>
        <v>0.7316083254</v>
      </c>
      <c r="E35" s="163">
        <f>'Ratios 2022'!E41</f>
        <v>0.7801868145</v>
      </c>
      <c r="F35" s="163">
        <f>'Ratios 2023'!E41</f>
        <v>0.6622196214</v>
      </c>
      <c r="G35" s="181">
        <f t="shared" ref="G35:G37" si="1">average(D35:F35)</f>
        <v>0.7246715871</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0.1200408023</v>
      </c>
      <c r="E36" s="163">
        <f>'Ratios 2022'!E42</f>
        <v>0.09169626388</v>
      </c>
      <c r="F36" s="163">
        <f>'Ratios 2023'!E42</f>
        <v>0.1246465116</v>
      </c>
      <c r="G36" s="181">
        <f t="shared" si="1"/>
        <v>0.1121278593</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0.1483508723</v>
      </c>
      <c r="E37" s="163">
        <f>'Ratios 2022'!E43</f>
        <v>0.1281169216</v>
      </c>
      <c r="F37" s="163">
        <f>'Ratios 2023'!E43</f>
        <v>0.213133867</v>
      </c>
      <c r="G37" s="181">
        <f t="shared" si="1"/>
        <v>0.1632005536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240</v>
      </c>
      <c r="E41" s="45" t="s">
        <v>241</v>
      </c>
      <c r="F41" s="45" t="s">
        <v>242</v>
      </c>
      <c r="G41" s="59" t="s">
        <v>243</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5.695426347</v>
      </c>
      <c r="E42" s="166">
        <f>'Ratios 2022'!D49</f>
        <v>4.515342801</v>
      </c>
      <c r="F42" s="166">
        <f>'Ratios 2023'!D49</f>
        <v>3.894018855</v>
      </c>
      <c r="G42" s="183">
        <f>average(D42:F42)</f>
        <v>4.701596001</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240</v>
      </c>
      <c r="E46" s="45" t="s">
        <v>241</v>
      </c>
      <c r="F46" s="45" t="s">
        <v>242</v>
      </c>
      <c r="G46" s="59" t="s">
        <v>243</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16.10058643</v>
      </c>
      <c r="E47" s="149">
        <f>'Ratios 2022'!D54</f>
        <v>12.71083054</v>
      </c>
      <c r="F47" s="149">
        <f>'Ratios 2023'!D54</f>
        <v>35.63142908</v>
      </c>
      <c r="G47" s="177">
        <f>average(D47:F47)</f>
        <v>21.48094868</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240</v>
      </c>
      <c r="E51" s="45" t="s">
        <v>241</v>
      </c>
      <c r="F51" s="45" t="s">
        <v>242</v>
      </c>
      <c r="G51" s="59" t="s">
        <v>243</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BROOKLINE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BROOKLINE COMMUNITY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70210.0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525215.0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1480313.0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64908.0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2075738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337722.0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43511.0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43511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43511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45510.0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48324.0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-2814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2454157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BROOKLINE COMMUNITY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1200747</v>
      </c>
      <c r="D3" s="99">
        <v>1200747.0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175133</v>
      </c>
      <c r="D7" s="99">
        <v>126553.0</v>
      </c>
      <c r="E7" s="99">
        <v>33586.0</v>
      </c>
      <c r="F7" s="99">
        <v>14994.0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578750</v>
      </c>
      <c r="D9" s="99">
        <v>242925.0</v>
      </c>
      <c r="E9" s="99">
        <v>112125.0</v>
      </c>
      <c r="F9" s="99">
        <v>223700.0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15336</v>
      </c>
      <c r="D10" s="99">
        <v>5599.0</v>
      </c>
      <c r="E10" s="99">
        <v>3860.0</v>
      </c>
      <c r="F10" s="99">
        <v>5877.0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67423</v>
      </c>
      <c r="D11" s="99">
        <v>19358.0</v>
      </c>
      <c r="E11" s="99">
        <v>14227.0</v>
      </c>
      <c r="F11" s="99">
        <v>33838.0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52375</v>
      </c>
      <c r="D12" s="99">
        <v>25065.0</v>
      </c>
      <c r="E12" s="99">
        <v>10286.0</v>
      </c>
      <c r="F12" s="99">
        <v>17024.0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1121</v>
      </c>
      <c r="D15" s="99">
        <v>0.0</v>
      </c>
      <c r="E15" s="99">
        <v>1121.0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18900</v>
      </c>
      <c r="D16" s="99">
        <v>0.0</v>
      </c>
      <c r="E16" s="99">
        <v>18900.0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60748</v>
      </c>
      <c r="D20" s="99">
        <v>0.0</v>
      </c>
      <c r="E20" s="99">
        <v>60748.0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195768</v>
      </c>
      <c r="D22" s="99">
        <v>109883.0</v>
      </c>
      <c r="E22" s="99">
        <v>24666.0</v>
      </c>
      <c r="F22" s="99">
        <v>61219.0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27821</v>
      </c>
      <c r="D25" s="99">
        <v>24482.0</v>
      </c>
      <c r="E25" s="99">
        <v>1391.0</v>
      </c>
      <c r="F25" s="99">
        <v>1948.0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30179</v>
      </c>
      <c r="D28" s="99">
        <v>20244.0</v>
      </c>
      <c r="E28" s="99">
        <v>9935.0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16006</v>
      </c>
      <c r="D31" s="99">
        <v>14085.0</v>
      </c>
      <c r="E31" s="99">
        <v>800.0</v>
      </c>
      <c r="F31" s="99">
        <v>1121.0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7627</v>
      </c>
      <c r="D32" s="99">
        <v>3885.0</v>
      </c>
      <c r="E32" s="99">
        <v>1525.0</v>
      </c>
      <c r="F32" s="99">
        <v>2217.0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8686</v>
      </c>
      <c r="D34" s="99">
        <v>4430.0</v>
      </c>
      <c r="E34" s="99">
        <v>1737.0</v>
      </c>
      <c r="F34" s="99">
        <v>2519.0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103</v>
      </c>
      <c r="D35" s="99">
        <v>103.0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2456723</v>
      </c>
      <c r="D40" s="104">
        <f t="shared" si="2"/>
        <v>1797359</v>
      </c>
      <c r="E40" s="104">
        <f t="shared" si="2"/>
        <v>294907</v>
      </c>
      <c r="F40" s="104">
        <f t="shared" si="2"/>
        <v>364457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BROOKLINE COMMUNITY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771578.0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203160.0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16398.0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461183.0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254800.0</v>
      </c>
      <c r="E12" s="109">
        <f>D11-D12</f>
        <v>206383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8248122.0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106574.0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9552215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28109.0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4750.0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28700.0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61559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3486092.0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6004564.0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9490656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9552215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BROOKLINE COMMUNITY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2456723</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16006</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2440717</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203393.0833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771578</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3.793531163</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3486092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2456723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204726.9167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17.02801008</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8248122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2456723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204726.9167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40.28841021</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44.08194137</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1480313</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2454157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0.6031859412</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753883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135134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889017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2456723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0.3618710779</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82759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753883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0.1097769813</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1797359</v>
      </c>
      <c r="E41" s="165">
        <f t="shared" ref="E41:E44" si="1">D41/$D$44</f>
        <v>0.7316083254</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294907</v>
      </c>
      <c r="E42" s="165">
        <f t="shared" si="1"/>
        <v>0.1200408023</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364457</v>
      </c>
      <c r="E43" s="165">
        <f t="shared" si="1"/>
        <v>0.1483508723</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2456723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2075738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364457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5.695426347</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991136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61559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16.10058643</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9552215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BROOKLINE COMMUNITY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45387.0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1118422.0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6200.0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1663809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267303.0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26628.0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26628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26628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49713.0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51098.0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-1385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1956355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BROOKLINE COMMUNITY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1630319</v>
      </c>
      <c r="D3" s="99">
        <v>1630319.0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150016</v>
      </c>
      <c r="D7" s="99">
        <v>120012.0</v>
      </c>
      <c r="E7" s="99">
        <v>15002.0</v>
      </c>
      <c r="F7" s="99">
        <v>15002.0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637604</v>
      </c>
      <c r="D9" s="99">
        <v>288683.0</v>
      </c>
      <c r="E9" s="99">
        <v>120598.0</v>
      </c>
      <c r="F9" s="99">
        <v>228323.0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17668</v>
      </c>
      <c r="D10" s="99">
        <v>6866.0</v>
      </c>
      <c r="E10" s="99">
        <v>5401.0</v>
      </c>
      <c r="F10" s="99">
        <v>5401.0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77538</v>
      </c>
      <c r="D11" s="99">
        <v>28184.0</v>
      </c>
      <c r="E11" s="99">
        <v>9998.0</v>
      </c>
      <c r="F11" s="99">
        <v>39356.0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61656</v>
      </c>
      <c r="D12" s="99">
        <v>30720.0</v>
      </c>
      <c r="E12" s="99">
        <v>13135.0</v>
      </c>
      <c r="F12" s="99">
        <v>17801.0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3762</v>
      </c>
      <c r="D15" s="99">
        <v>0.0</v>
      </c>
      <c r="E15" s="99">
        <v>3762.0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18650</v>
      </c>
      <c r="D16" s="99">
        <v>0.0</v>
      </c>
      <c r="E16" s="99">
        <v>18650.0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40876</v>
      </c>
      <c r="D19" s="99">
        <v>0.0</v>
      </c>
      <c r="E19" s="99">
        <v>40876.0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44743</v>
      </c>
      <c r="D20" s="99">
        <v>21250.0</v>
      </c>
      <c r="E20" s="99">
        <v>17493.0</v>
      </c>
      <c r="F20" s="99">
        <v>6000.0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135838</v>
      </c>
      <c r="D22" s="99">
        <v>78263.0</v>
      </c>
      <c r="E22" s="99">
        <v>10520.0</v>
      </c>
      <c r="F22" s="99">
        <v>47055.0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23707</v>
      </c>
      <c r="D25" s="99">
        <v>18966.0</v>
      </c>
      <c r="E25" s="99">
        <v>1659.0</v>
      </c>
      <c r="F25" s="99">
        <v>3082.0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4443</v>
      </c>
      <c r="D28" s="99">
        <v>0.0</v>
      </c>
      <c r="E28" s="99">
        <v>3654.0</v>
      </c>
      <c r="F28" s="99">
        <v>789.0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12458</v>
      </c>
      <c r="D31" s="99">
        <v>9966.0</v>
      </c>
      <c r="E31" s="99">
        <v>872.0</v>
      </c>
      <c r="F31" s="99">
        <v>1620.0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8029</v>
      </c>
      <c r="D32" s="99">
        <v>5704.0</v>
      </c>
      <c r="E32" s="99">
        <v>802.0</v>
      </c>
      <c r="F32" s="99">
        <v>1523.0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8714</v>
      </c>
      <c r="D34" s="99">
        <v>4880.0</v>
      </c>
      <c r="E34" s="99">
        <v>1307.0</v>
      </c>
      <c r="F34" s="99">
        <v>2527.0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94</v>
      </c>
      <c r="D35" s="99">
        <v>94.0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2876115</v>
      </c>
      <c r="D40" s="104">
        <f t="shared" si="2"/>
        <v>2243907</v>
      </c>
      <c r="E40" s="104">
        <f t="shared" si="2"/>
        <v>263729</v>
      </c>
      <c r="F40" s="104">
        <f t="shared" si="2"/>
        <v>368479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BROOKLINE COMMUNITY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292887.0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156000.0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28303.0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461183.0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267258.0</v>
      </c>
      <c r="E12" s="109">
        <f>D11-D12</f>
        <v>193925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8421613.0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107053.0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9199781</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12090.0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25452.0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37542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3003108.0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6159131.0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9162239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9199781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