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<sst xmlns="http://schemas.openxmlformats.org/spreadsheetml/2006/main" count="870" uniqueCount="255">
  <si>
    <t>DEAF AND BLIND PATHWAYS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</si>
  <si>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</si>
  <si>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</si>
  <si>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</si>
  <si>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</si>
  <si>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</si>
  <si>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</si>
  <si>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</si>
  <si>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</si>
  <si>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</si>
  <si>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</si>
  <si>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</si>
  <si>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</si>
  <si>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</si>
  <si>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</si>
  <si>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</si>
  <si>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</si>
  <si>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</si>
  <si>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</si>
  <si>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</si>
  <si>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</si>
  <si>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</si>
  <si>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</si>
  <si>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</si>
  <si>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</si>
  <si>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</si>
  <si>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</si>
  <si>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</si>
  <si>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</si>
  <si>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</si>
  <si>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</si>
  <si>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</si>
  <si>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</si>
  <si>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</si>
  <si>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</si>
  <si>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</si>
  <si>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</si>
  <si>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</si>
  <si>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</si>
  <si>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</si>
  <si>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</si>
  <si>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</si>
  <si>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</si>
  <si>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</si>
  <si>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</si>
  <si>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</si>
  <si>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</si>
  <si>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</si>
  <si>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</si>
  <si>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</si>
  <si>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</si>
  <si>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</si>
  <si>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</si>
  <si>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</si>
  <si>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</si>
  <si>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</si>
  <si>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</si>
  <si>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</si>
  <si>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</si>
  <si>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</si>
  <si>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</si>
  <si>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</si>
  <si>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</si>
  <si>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</si>
  <si>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</si>
  <si>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</si>
  <si>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</si>
  <si>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</si>
  <si>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</si>
  <si>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</si>
  <si>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</si>
  <si>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</si>
  <si>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</si>
  <si>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</si>
  <si>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</si>
  <si>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</si>
  <si>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</si>
  <si>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</si>
  <si>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</si>
  <si>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</si>
  <si>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</si>
  <si>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</si>
  <si>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</si>
  <si>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</si>
  <si>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</si>
  <si>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</si>
  <si>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</si>
  <si>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</si>
  <si>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</si>
  <si>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</si>
  <si>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</si>
  <si>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</si>
  <si>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</si>
  <si>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</si>
  <si>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</si>
  <si>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</si>
  <si>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</si>
  <si>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</si>
  <si>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</si>
  <si>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</si>
  <si>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</si>
  <si>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</si>
  <si>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</si>
  <si>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</si>
  <si>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</si>
  <si>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</si>
  <si>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</si>
  <si>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</si>
  <si>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</si>
  <si>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</si>
  <si>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</si>
  <si>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</si>
  <si>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</si>
  <si>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</si>
  <si>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</si>
  <si>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</si>
  <si>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</si>
  <si>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</si>
  <si>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</si>
  <si>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</si>
  <si>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</si>
  <si>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</si>
  <si>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</si>
  <si>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</si>
  <si>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</si>
  <si>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</si>
  <si>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</si>
  <si>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</si>
  <si>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</si>
  <si>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</si>
  <si>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</si>
  <si>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</si>
  <si>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</si>
  <si>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DIST DESIGNATED PLEDGES</t>
  </si>
  <si>
    <t>SCHOLARSHIPS</t>
  </si>
  <si>
    <t xml:space="preserve"> STAFF &amp; STUDENT EVENTS</t>
  </si>
  <si>
    <t>FEDERAL INOME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</si>
  <si>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</si>
  <si>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</si>
  <si>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</si>
  <si>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</si>
  <si>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</si>
  <si>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</si>
  <si>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</si>
  <si>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</si>
  <si>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</si>
  <si>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</si>
  <si>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</si>
  <si>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</si>
  <si>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</si>
  <si>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</si>
  <si>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</si>
  <si>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</si>
  <si>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</si>
  <si>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</si>
  <si>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</si>
  <si>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</si>
  <si>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</si>
  <si>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</si>
  <si>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</si>
  <si>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</si>
  <si>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</si>
  <si>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</si>
  <si>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</si>
  <si>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</si>
  <si>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</si>
  <si>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</si>
  <si>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</si>
  <si>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</si>
  <si>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</si>
  <si>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</si>
  <si>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</si>
  <si>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</si>
  <si>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</si>
  <si>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</si>
  <si>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</si>
  <si>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</si>
  <si>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</si>
  <si>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</si>
  <si>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</si>
  <si>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</si>
  <si>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</si>
  <si>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</si>
  <si>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</si>
  <si>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</si>
  <si>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</si>
  <si>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</si>
  <si>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</si>
  <si>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</si>
  <si>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</si>
  <si>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</si>
  <si>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</si>
  <si>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</si>
  <si>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</si>
  <si>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</si>
  <si>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</si>
  <si>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</si>
  <si>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</si>
  <si>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</si>
  <si>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</si>
  <si>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</si>
  <si>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</si>
  <si>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</si>
  <si>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</si>
  <si>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</si>
  <si>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</si>
  <si>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</si>
  <si>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</si>
  <si>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</si>
  <si>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</si>
  <si>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</si>
  <si>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</si>
  <si>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</si>
  <si>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</si>
  <si>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</si>
  <si>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</si>
  <si>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</si>
  <si>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</si>
  <si>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</si>
  <si>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</si>
  <si>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</si>
  <si>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</si>
  <si>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</si>
  <si>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</si>
  <si>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</si>
  <si>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</si>
  <si>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</si>
  <si>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</si>
  <si>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</si>
  <si>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</si>
  <si>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</si>
  <si>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</si>
  <si>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</si>
  <si>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</si>
  <si>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</si>
  <si>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</si>
  <si>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</si>
  <si>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EXEMPT PURPOSE RENT</t>
  </si>
  <si>
    <t>RESIDENTIAL RENTAL</t>
  </si>
  <si>
    <r>
      <rPr>
        <rFont val="Roboto"/>
        <color rgb="FF000000"/>
        <sz val="10.0"/>
      </rPr>
      <t xml:space="preserve">Gross amount from sales of </t>
    </r>
    <r>
      <rPr>
        <rFont val="Roboto"/>
        <color rgb="FF000000"/>
        <sz val="10.0"/>
      </rPr>
      <t>assets other than inventory</t>
    </r>
  </si>
  <si>
    <t>STAFF &amp; STUDENT EVENTS</t>
  </si>
  <si>
    <t xml:space="preserve"> ADMINISTRATIVE GIFTS</t>
  </si>
  <si>
    <t>DUES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</si>
  <si>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</si>
  <si>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</si>
  <si>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NC LEGISLATIVE FUNDS PASS</t>
  </si>
  <si>
    <t>OTHER COSTS</t>
  </si>
  <si>
    <t xml:space="preserve"> SCHOLARSHIPS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</si>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</sst>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DEAF AND BLIND PATHWAYS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357724</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85203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272521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22710.08333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1186684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52.25361715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1394775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357724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29810.33333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46.78830607</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164760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357724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29810.33333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5.526942559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57.78055971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433137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727249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0.5955828059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357724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243</v>
      </c>
      <c r="D41" s="75">
        <f>'Expenses 2023'!D40</f>
        <v>277661</v>
      </c>
      <c r="E41" s="164">
        <f t="shared" ref="E41:E44" si="1">D41/$D$44</f>
        <v>0.7761877872</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32022</v>
      </c>
      <c r="E42" s="164">
        <f t="shared" si="1"/>
        <v>0.08951593966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48041</v>
      </c>
      <c r="E43" s="164">
        <f t="shared" si="1"/>
        <v>0.1342962731</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357724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433137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48041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9.015986345</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1562878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if(D53=0,0,D52/D53)</f>
        <v>0</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989901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3733402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0.2651471768</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DEAF AND BLIND PATHWAYS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644269.0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644269</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189332.0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46570.0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235902</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34246.0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9812.0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113.0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9699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924116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DEAF AND BLIND PATHWAYS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18021</v>
      </c>
      <c r="D16" s="99">
        <v>5771.0</v>
      </c>
      <c r="E16" s="99">
        <v>12250.0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59555</v>
      </c>
      <c r="D18" s="99">
        <v>0.0</v>
      </c>
      <c r="E18" s="99">
        <v>0.0</v>
      </c>
      <c r="F18" s="99">
        <v>59555.0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10070</v>
      </c>
      <c r="D20" s="99">
        <v>9894.0</v>
      </c>
      <c r="E20" s="99">
        <v>0.0</v>
      </c>
      <c r="F20" s="99">
        <v>176.0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11855</v>
      </c>
      <c r="D21" s="99">
        <v>11336.0</v>
      </c>
      <c r="E21" s="99">
        <v>519.0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4877</v>
      </c>
      <c r="D22" s="99">
        <v>2056.0</v>
      </c>
      <c r="E22" s="99">
        <v>2821.0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96088</v>
      </c>
      <c r="D25" s="99">
        <v>96088.0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44079</v>
      </c>
      <c r="D29" s="99">
        <v>44079.0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85203</v>
      </c>
      <c r="D31" s="99">
        <v>85203.0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15916</v>
      </c>
      <c r="D32" s="99">
        <v>15198.0</v>
      </c>
      <c r="E32" s="99">
        <v>718.0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245</v>
      </c>
      <c r="C34" s="98">
        <f t="shared" si="1"/>
        <v>50001</v>
      </c>
      <c r="D34" s="99">
        <v>50001.0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32972</v>
      </c>
      <c r="D35" s="99">
        <v>32972.0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18720</v>
      </c>
      <c r="D36" s="99">
        <v>18720.0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7339</v>
      </c>
      <c r="D37" s="99">
        <v>7339.0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27243</v>
      </c>
      <c r="D38" s="99">
        <v>2378.0</v>
      </c>
      <c r="E38" s="99">
        <v>24865.0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481939</v>
      </c>
      <c r="D40" s="103">
        <f t="shared" si="2"/>
        <v>381035</v>
      </c>
      <c r="E40" s="103">
        <f t="shared" si="2"/>
        <v>41173</v>
      </c>
      <c r="F40" s="103">
        <f t="shared" si="2"/>
        <v>59731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DEAF AND BLIND PATHWAYS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1482492.0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467152.0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4680.0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2572505.0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764360.0</v>
      </c>
      <c r="E12" s="108">
        <f>D11-D12</f>
        <v>1808145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186325.0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205708.0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4154503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967098.0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22938.0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990036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1347947.0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1816520.0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3164467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4154503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DEAF AND BLIND PATHWAYS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481939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85203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396736</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33061.33333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1482493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44.84069003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1347947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481939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40161.58333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33.56309408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186325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481939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40161.58333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4.639383822</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49.48007385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644269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924116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0.6971732986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481939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248</v>
      </c>
      <c r="D41" s="75">
        <f>'Expenses 2024'!D40</f>
        <v>381035</v>
      </c>
      <c r="E41" s="164">
        <f t="shared" ref="E41:E44" si="1">D41/$D$44</f>
        <v>0.7906291045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41173</v>
      </c>
      <c r="E42" s="164">
        <f t="shared" si="1"/>
        <v>0.08543197376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59731</v>
      </c>
      <c r="E43" s="164">
        <f t="shared" si="1"/>
        <v>0.1239389217</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481939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644269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59731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10.78617468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1954325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if(D53=0,0,D52/D53)</f>
        <v>0</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967098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4154503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0.232783079</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DEAF AND BLIND PATHWAYS FOUNDATION</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180</v>
      </c>
      <c r="D5" s="176">
        <f>'Ratios 2022'!D8</f>
        <v>44.91638462</v>
      </c>
      <c r="E5" s="176">
        <f>'Ratios 2023'!D8</f>
        <v>52.25361715</v>
      </c>
      <c r="F5" s="176">
        <f>'Ratios 2024'!D8</f>
        <v>44.84069003</v>
      </c>
      <c r="G5" s="176">
        <f>average(D5:F5)</f>
        <v>47.33689727</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188</v>
      </c>
      <c r="D10" s="148">
        <f>'Ratios 2022'!D14</f>
        <v>42.97578569</v>
      </c>
      <c r="E10" s="148">
        <f>'Ratios 2023'!D14</f>
        <v>46.78830607</v>
      </c>
      <c r="F10" s="148">
        <f>'Ratios 2024'!D14</f>
        <v>33.56309408</v>
      </c>
      <c r="G10" s="176">
        <f>average(D10:F10)</f>
        <v>41.10906195</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5.015200601</v>
      </c>
      <c r="E15" s="179">
        <f>'Ratios 2023'!D20</f>
        <v>5.526942559</v>
      </c>
      <c r="F15" s="179">
        <f>'Ratios 2024'!D20</f>
        <v>4.639383822</v>
      </c>
      <c r="G15" s="176">
        <f>average(D15:F15)</f>
        <v>5.060508994</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0.8135796419</v>
      </c>
      <c r="E20" s="162">
        <f>'Ratios 2023'!D26</f>
        <v>0.5955828059</v>
      </c>
      <c r="F20" s="162">
        <f>'Ratios 2024'!D26</f>
        <v>0.6971732986</v>
      </c>
      <c r="G20" s="180">
        <f>average(D20:F20)</f>
        <v>0.7021119155</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v>
      </c>
      <c r="E25" s="162">
        <f>'Ratios 2023'!D33</f>
        <v>0</v>
      </c>
      <c r="F25" s="162">
        <f>'Ratios 2024'!D33</f>
        <v>0</v>
      </c>
      <c r="G25" s="180">
        <f>average(D25:F25)</f>
        <v>0</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210</v>
      </c>
      <c r="D30" s="162">
        <v>0.0</v>
      </c>
      <c r="E30" s="162">
        <v>0.0</v>
      </c>
      <c r="F30" s="162">
        <v>0.0</v>
      </c>
      <c r="G30" s="180">
        <f>average(D30:F30)</f>
        <v>0</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0.7277251851</v>
      </c>
      <c r="E35" s="162">
        <f>'Ratios 2023'!E41</f>
        <v>0.7761877872</v>
      </c>
      <c r="F35" s="162">
        <f>'Ratios 2024'!E41</f>
        <v>0.7906291045</v>
      </c>
      <c r="G35" s="180">
        <f t="shared" ref="G35:G37" si="1">average(D35:F35)</f>
        <v>0.7648473589</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0.0298421454</v>
      </c>
      <c r="E36" s="162">
        <f>'Ratios 2023'!E42</f>
        <v>0.08951593966</v>
      </c>
      <c r="F36" s="162">
        <f>'Ratios 2024'!E42</f>
        <v>0.08543197376</v>
      </c>
      <c r="G36" s="180">
        <f t="shared" si="1"/>
        <v>0.06826335294</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0.2424326695</v>
      </c>
      <c r="E37" s="162">
        <f>'Ratios 2023'!E43</f>
        <v>0.1342962731</v>
      </c>
      <c r="F37" s="162">
        <f>'Ratios 2024'!E43</f>
        <v>0.1239389217</v>
      </c>
      <c r="G37" s="180">
        <f t="shared" si="1"/>
        <v>0.1668892881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12.80023888</v>
      </c>
      <c r="E42" s="165">
        <f>'Ratios 2023'!D49</f>
        <v>9.015986345</v>
      </c>
      <c r="F42" s="165">
        <f>'Ratios 2024'!D49</f>
        <v>10.78617468</v>
      </c>
      <c r="G42" s="182">
        <f>average(D42:F42)</f>
        <v>10.86746664</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58.65273563</v>
      </c>
      <c r="E47" s="148">
        <f>'Ratios 2023'!D54</f>
        <v>0</v>
      </c>
      <c r="F47" s="148">
        <f>'Ratios 2024'!D54</f>
        <v>0</v>
      </c>
      <c r="G47" s="176">
        <f>average(D47:F47)</f>
        <v>19.55091188</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0.2968804609</v>
      </c>
      <c r="E52" s="183">
        <f>'Ratios 2023'!D59</f>
        <v>0.2651471768</v>
      </c>
      <c r="F52" s="183">
        <f>'Ratios 2024'!D59</f>
        <v>0.232783079</v>
      </c>
      <c r="G52" s="184">
        <f>average(D52:F52)</f>
        <v>0.2649369055</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DEAF AND BLIND PATHWAYS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DEAF AND BLIND PATHWAYS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1082401.0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1082401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175505.0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47740.0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223245</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13667.0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543.0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543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543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13282.0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2720.0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10562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1330418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DEAF AND BLIND PATHWAYS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14473</v>
      </c>
      <c r="D16" s="99">
        <v>12393.0</v>
      </c>
      <c r="E16" s="99">
        <v>2080.0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80636</v>
      </c>
      <c r="D18" s="99">
        <v>0.0</v>
      </c>
      <c r="E18" s="99">
        <v>0.0</v>
      </c>
      <c r="F18" s="99">
        <v>80636.0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1442</v>
      </c>
      <c r="D19" s="99">
        <v>0.0</v>
      </c>
      <c r="E19" s="99">
        <v>1442.0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11325</v>
      </c>
      <c r="D20" s="99">
        <v>7400.0</v>
      </c>
      <c r="E20" s="99">
        <v>0.0</v>
      </c>
      <c r="F20" s="99">
        <v>3925.0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6293</v>
      </c>
      <c r="D21" s="99">
        <v>2434.0</v>
      </c>
      <c r="E21" s="99">
        <v>3859.0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2901</v>
      </c>
      <c r="D22" s="99">
        <v>591.0</v>
      </c>
      <c r="E22" s="99">
        <v>2310.0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55146</v>
      </c>
      <c r="D25" s="99">
        <v>55146.0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5508</v>
      </c>
      <c r="D26" s="99">
        <v>5508.0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46038</v>
      </c>
      <c r="D29" s="99">
        <v>46038.0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84664</v>
      </c>
      <c r="D31" s="99">
        <v>84664.0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11466</v>
      </c>
      <c r="D32" s="99">
        <v>10748.0</v>
      </c>
      <c r="E32" s="99">
        <v>718.0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16000</v>
      </c>
      <c r="D34" s="99">
        <v>16000.0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11400</v>
      </c>
      <c r="D35" s="99">
        <v>11400.0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521</v>
      </c>
      <c r="D36" s="99">
        <v>521.0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448</v>
      </c>
      <c r="D37" s="99">
        <v>448.0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541</v>
      </c>
      <c r="D38" s="99">
        <v>541.0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348802</v>
      </c>
      <c r="D40" s="103">
        <f t="shared" si="2"/>
        <v>253832</v>
      </c>
      <c r="E40" s="103">
        <f t="shared" si="2"/>
        <v>10409</v>
      </c>
      <c r="F40" s="103">
        <f t="shared" si="2"/>
        <v>84561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DEAF AND BLIND PATHWAYS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988677.0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287020.0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2572505.0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595310.0</v>
      </c>
      <c r="E12" s="108">
        <f>D11-D12</f>
        <v>1977195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145776.0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9111.0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3407779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21750.0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1011703.0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21562.0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1055015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1249170.0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1103594.0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2352764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3407779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DEAF AND BLIND PATHWAYS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348802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84664</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264138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22011.5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988677</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44.91638462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1249170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348802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29066.83333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42.97578569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145776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348802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29066.83333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5.015200601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49.93158522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1082401</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1330418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0.8135796419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348802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t="str">
        <f>D36/D37</f>
        <v>#DIV/0!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253832</v>
      </c>
      <c r="E41" s="164">
        <f t="shared" ref="E41:E44" si="1">D41/$D$44</f>
        <v>0.7277251851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10409</v>
      </c>
      <c r="E42" s="164">
        <f t="shared" si="1"/>
        <v>0.0298421454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84561</v>
      </c>
      <c r="E43" s="164">
        <f t="shared" si="1"/>
        <v>0.2424326695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348802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1082401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84561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12.80023888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1275697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21750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58.65273563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1011703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3407779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0.2968804609</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DEAF AND BLIND PATHWAYS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433137.0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433137</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179963.0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46710.0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226673</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34849.0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43516.0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10926.0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32590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727249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DEAF AND BLIND PATHWAYS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18024</v>
      </c>
      <c r="D16" s="99">
        <v>2885.0</v>
      </c>
      <c r="E16" s="99">
        <v>15139.0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48041</v>
      </c>
      <c r="D18" s="99">
        <v>0.0</v>
      </c>
      <c r="E18" s="99">
        <v>0.0</v>
      </c>
      <c r="F18" s="99">
        <v>48041.0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13727</v>
      </c>
      <c r="D20" s="99">
        <v>13727.0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5962</v>
      </c>
      <c r="D21" s="99">
        <v>5962.0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4228</v>
      </c>
      <c r="D22" s="99">
        <v>1717.0</v>
      </c>
      <c r="E22" s="99">
        <v>2511.0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80183</v>
      </c>
      <c r="D25" s="99">
        <v>80183.0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7544</v>
      </c>
      <c r="D26" s="99">
        <v>7544.0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45824</v>
      </c>
      <c r="D29" s="99">
        <v>45824.0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85203</v>
      </c>
      <c r="D31" s="99">
        <v>85203.0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14877</v>
      </c>
      <c r="D32" s="99">
        <v>12542.0</v>
      </c>
      <c r="E32" s="99">
        <v>2335.0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10116</v>
      </c>
      <c r="D34" s="99">
        <v>10116.0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8163</v>
      </c>
      <c r="D35" s="99">
        <v>8163.0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4552</v>
      </c>
      <c r="D36" s="99">
        <v>0.0</v>
      </c>
      <c r="E36" s="99">
        <v>4552.0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3985</v>
      </c>
      <c r="D37" s="99">
        <v>0.0</v>
      </c>
      <c r="E37" s="99">
        <v>3985.0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7295</v>
      </c>
      <c r="D38" s="99">
        <v>3795.0</v>
      </c>
      <c r="E38" s="99">
        <v>3500.0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357724</v>
      </c>
      <c r="D40" s="103">
        <f t="shared" si="2"/>
        <v>277661</v>
      </c>
      <c r="E40" s="103">
        <f t="shared" si="2"/>
        <v>32022</v>
      </c>
      <c r="F40" s="103">
        <f t="shared" si="2"/>
        <v>48041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DEAF AND BLIND PATHWAYS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1186684.0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374994.0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1200.0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2572505.0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679157.0</v>
      </c>
      <c r="E12" s="108">
        <f>D11-D12</f>
        <v>1893348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164760.0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112416.0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3733402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989901.0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21211.0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1011112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1394775.0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1327515.0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2722290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3733402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