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<sst xmlns="http://schemas.openxmlformats.org/spreadsheetml/2006/main" count="867" uniqueCount="251">
  <si>
    <t>NECHAMA - JEWISH RESPONSE TO DISASTER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</si>
  <si>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</si>
  <si>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</si>
  <si>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</si>
  <si>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</si>
  <si>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</si>
  <si>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</si>
  <si>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</si>
  <si>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</si>
  <si>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</si>
  <si>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</si>
  <si>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</si>
  <si>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</si>
  <si>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</si>
  <si>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</si>
  <si>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</si>
  <si>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</si>
  <si>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</si>
  <si>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</si>
  <si>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</si>
  <si>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</si>
  <si>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</si>
  <si>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</si>
  <si>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</si>
  <si>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</si>
  <si>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</si>
  <si>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</si>
  <si>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</si>
  <si>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</si>
  <si>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</si>
  <si>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</si>
  <si>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</si>
  <si>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</si>
  <si>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</si>
  <si>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</si>
  <si>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</si>
  <si>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</si>
  <si>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</si>
  <si>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</si>
  <si>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</si>
  <si>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</si>
  <si>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</si>
  <si>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</si>
  <si>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</si>
  <si>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</si>
  <si>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</si>
  <si>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</si>
  <si>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</si>
  <si>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</si>
  <si>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</si>
  <si>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</si>
  <si>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</si>
  <si>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</si>
  <si>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</si>
  <si>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</si>
  <si>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</si>
  <si>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</si>
  <si>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</si>
  <si>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</si>
  <si>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</si>
  <si>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</si>
  <si>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</si>
  <si>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</si>
  <si>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</si>
  <si>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</si>
  <si>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</si>
  <si>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</si>
  <si>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</si>
  <si>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</si>
  <si>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</si>
  <si>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</si>
  <si>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</si>
  <si>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</si>
  <si>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</si>
  <si>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</si>
  <si>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</si>
  <si>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</si>
  <si>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</si>
  <si>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</si>
  <si>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</si>
  <si>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</si>
  <si>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</si>
  <si>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</si>
  <si>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</si>
  <si>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</si>
  <si>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</si>
  <si>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</si>
  <si>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</si>
  <si>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</si>
  <si>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</si>
  <si>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</si>
  <si>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</si>
  <si>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</si>
  <si>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</si>
  <si>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</si>
  <si>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</si>
  <si>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</si>
  <si>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</si>
  <si>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</si>
  <si>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</si>
  <si>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</si>
  <si>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</si>
  <si>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</si>
  <si>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</si>
  <si>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</si>
  <si>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</si>
  <si>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</si>
  <si>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</si>
  <si>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</si>
  <si>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</si>
  <si>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</si>
  <si>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</si>
  <si>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</si>
  <si>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</si>
  <si>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</si>
  <si>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</si>
  <si>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</si>
  <si>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</si>
  <si>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</si>
  <si>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</si>
  <si>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</si>
  <si>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</si>
  <si>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</si>
  <si>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</si>
  <si>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</si>
  <si>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</si>
  <si>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</si>
  <si>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</si>
  <si>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</si>
  <si>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</si>
  <si>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</si>
  <si>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</si>
  <si>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</si>
  <si>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</si>
  <si>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 EXPENSES</t>
  </si>
  <si>
    <t>EQUIPMENT</t>
  </si>
  <si>
    <t>BANK/CREDIT CARD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</si>
  <si>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</si>
  <si>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</si>
  <si>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</si>
  <si>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</si>
  <si>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</si>
  <si>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</si>
  <si>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</si>
  <si>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</si>
  <si>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</si>
  <si>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</si>
  <si>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</si>
  <si>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</si>
  <si>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</si>
  <si>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</si>
  <si>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</si>
  <si>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</si>
  <si>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</si>
  <si>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</si>
  <si>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</si>
  <si>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</si>
  <si>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</si>
  <si>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</si>
  <si>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</si>
  <si>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</si>
  <si>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</si>
  <si>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</si>
  <si>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</si>
  <si>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</si>
  <si>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</si>
  <si>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</si>
  <si>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</si>
  <si>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</si>
  <si>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</si>
  <si>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</si>
  <si>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</si>
  <si>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</si>
  <si>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</si>
  <si>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</si>
  <si>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</si>
  <si>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</si>
  <si>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</si>
  <si>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</si>
  <si>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</si>
  <si>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</si>
  <si>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</si>
  <si>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</si>
  <si>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</si>
  <si>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</si>
  <si>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</si>
  <si>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</si>
  <si>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</si>
  <si>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</si>
  <si>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</si>
  <si>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</si>
  <si>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</si>
  <si>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</si>
  <si>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</si>
  <si>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</si>
  <si>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</si>
  <si>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</si>
  <si>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</si>
  <si>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</si>
  <si>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</si>
  <si>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</si>
  <si>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</si>
  <si>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</si>
  <si>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</si>
  <si>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</si>
  <si>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</si>
  <si>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</si>
  <si>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</si>
  <si>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</si>
  <si>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</si>
  <si>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</si>
  <si>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</si>
  <si>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</si>
  <si>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</si>
  <si>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</si>
  <si>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</si>
  <si>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</si>
  <si>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</si>
  <si>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</si>
  <si>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</si>
  <si>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</si>
  <si>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</si>
  <si>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</si>
  <si>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</si>
  <si>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</si>
  <si>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</si>
  <si>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</si>
  <si>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</si>
  <si>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</si>
  <si>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</si>
  <si>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</si>
  <si>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</si>
  <si>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</si>
  <si>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</si>
  <si>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</si>
  <si>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</si>
  <si>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</si>
  <si>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</si>
  <si>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BAD DEBT EXPENSE</t>
  </si>
  <si>
    <t xml:space="preserve"> EQUIPMENT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</si>
  <si>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</si>
  <si>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</si>
  <si>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VOLUNTEER EXPENSE</t>
  </si>
  <si>
    <t>BANK &amp; CREDIT CARD FEES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</si>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</sst>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NECHAMA - JEWISH RESPONSE TO DISASTER</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471905</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10398</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461507</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38458.91667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609621</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15.85122653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630956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471905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39325.41667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16.04448353</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471905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39325.41667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15.85122653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185033</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433037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0.4272914324</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232847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57509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290356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471905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0.6152848561</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37521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232847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0.1611401478</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240</v>
      </c>
      <c r="D41" s="75">
        <f>'Expenses 2023'!D40</f>
        <v>305629</v>
      </c>
      <c r="E41" s="164">
        <f t="shared" ref="E41:E44" si="1">D41/$D$44</f>
        <v>0.647649421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105610</v>
      </c>
      <c r="E42" s="164">
        <f t="shared" si="1"/>
        <v>0.2237950435</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60666</v>
      </c>
      <c r="E43" s="164">
        <f t="shared" si="1"/>
        <v>0.1285555355</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471905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486401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60666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8.017687008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707465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14804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47.7887733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724727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NECHAMA - JEWISH RESPONSE TO DISASTER</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143910.0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1156865.0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10263.0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1300775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4857.0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-4857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-4857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53767.0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-53767</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14011.0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14011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1256860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NECHAMA - JEWISH RESPONSE TO DISASTER</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178396</v>
      </c>
      <c r="D7" s="99">
        <v>144500.0</v>
      </c>
      <c r="E7" s="99">
        <v>19624.0</v>
      </c>
      <c r="F7" s="99">
        <v>14272.0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224558</v>
      </c>
      <c r="D9" s="99">
        <v>106434.0</v>
      </c>
      <c r="E9" s="99">
        <v>58878.0</v>
      </c>
      <c r="F9" s="99">
        <v>59246.0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5462</v>
      </c>
      <c r="D11" s="99">
        <v>5292.0</v>
      </c>
      <c r="E11" s="99">
        <v>66.0</v>
      </c>
      <c r="F11" s="99">
        <v>104.0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31919</v>
      </c>
      <c r="D12" s="99">
        <v>19247.0</v>
      </c>
      <c r="E12" s="99">
        <v>6540.0</v>
      </c>
      <c r="F12" s="99">
        <v>6132.0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7506</v>
      </c>
      <c r="D15" s="99">
        <v>0.0</v>
      </c>
      <c r="E15" s="99">
        <v>7506.0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15019</v>
      </c>
      <c r="D16" s="99">
        <v>0.0</v>
      </c>
      <c r="E16" s="99">
        <v>15019.0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70829</v>
      </c>
      <c r="D20" s="99">
        <v>10971.0</v>
      </c>
      <c r="E20" s="99">
        <v>55663.0</v>
      </c>
      <c r="F20" s="99">
        <v>4195.0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1178</v>
      </c>
      <c r="D21" s="99">
        <v>220.0</v>
      </c>
      <c r="E21" s="99">
        <v>814.0</v>
      </c>
      <c r="F21" s="99">
        <v>144.0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10118</v>
      </c>
      <c r="D22" s="99">
        <v>2581.0</v>
      </c>
      <c r="E22" s="99">
        <v>1587.0</v>
      </c>
      <c r="F22" s="99">
        <v>5950.0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6935</v>
      </c>
      <c r="D23" s="99">
        <v>3451.0</v>
      </c>
      <c r="E23" s="99">
        <v>1122.0</v>
      </c>
      <c r="F23" s="99">
        <v>2362.0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2150</v>
      </c>
      <c r="D25" s="99">
        <v>1266.0</v>
      </c>
      <c r="E25" s="99">
        <v>575.0</v>
      </c>
      <c r="F25" s="99">
        <v>309.0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29014</v>
      </c>
      <c r="D26" s="99">
        <v>26798.0</v>
      </c>
      <c r="E26" s="99">
        <v>1281.0</v>
      </c>
      <c r="F26" s="99">
        <v>935.0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3345</v>
      </c>
      <c r="D28" s="99">
        <v>3052.0</v>
      </c>
      <c r="E28" s="99">
        <v>25.0</v>
      </c>
      <c r="F28" s="99">
        <v>268.0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201</v>
      </c>
      <c r="D29" s="99">
        <v>0.0</v>
      </c>
      <c r="E29" s="99">
        <v>201.0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4856</v>
      </c>
      <c r="D31" s="99">
        <v>3711.0</v>
      </c>
      <c r="E31" s="99">
        <v>686.0</v>
      </c>
      <c r="F31" s="99">
        <v>459.0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14456</v>
      </c>
      <c r="D32" s="99">
        <v>13811.0</v>
      </c>
      <c r="E32" s="99">
        <v>-1476.0</v>
      </c>
      <c r="F32" s="99">
        <v>2121.0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135</v>
      </c>
      <c r="C34" s="98">
        <f t="shared" si="1"/>
        <v>32256</v>
      </c>
      <c r="D34" s="99">
        <v>32256.0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22970</v>
      </c>
      <c r="D35" s="99">
        <v>7494.0</v>
      </c>
      <c r="E35" s="99">
        <v>3356.0</v>
      </c>
      <c r="F35" s="99">
        <v>12120.0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11497</v>
      </c>
      <c r="D36" s="99">
        <v>11273.0</v>
      </c>
      <c r="E36" s="99">
        <v>0.0</v>
      </c>
      <c r="F36" s="99">
        <v>224.0</v>
      </c>
      <c r="G36" s="43"/>
      <c r="H36" s="43"/>
      <c r="I36" s="43"/>
      <c r="J36" s="43"/>
      <c r="K36" s="43"/>
      <c r="L36" s="43"/>
      <c r="M36" s="43"/>
      <c r="N36" s="43"/>
      <c r="O36" s="43"/>
      <c r="P36" s="43"/>
      <c r="Q36" s="43"/>
      <c r="R36" s="43"/>
      <c r="S36" s="43"/>
      <c r="T36" s="43"/>
      <c r="U36" s="43"/>
      <c r="V36" s="43"/>
      <c r="W36" s="43"/>
      <c r="X36" s="43"/>
      <c r="Y36" s="43"/>
      <c r="Z36" s="43"/>
    </row>
    <row r="37">
      <c r="A37" s="45" t="s">
        <v>52</v>
      </c>
      <c r="B37" s="102" t="s">
        <v>243</v>
      </c>
      <c r="C37" s="98">
        <f t="shared" si="1"/>
        <v>10030</v>
      </c>
      <c r="D37" s="99">
        <v>366.0</v>
      </c>
      <c r="E37" s="99">
        <v>7982.0</v>
      </c>
      <c r="F37" s="99">
        <v>1682.0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1500</v>
      </c>
      <c r="D38" s="99">
        <v>0.0</v>
      </c>
      <c r="E38" s="99">
        <v>0.0</v>
      </c>
      <c r="F38" s="99">
        <v>1500.0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684195</v>
      </c>
      <c r="D40" s="103">
        <f t="shared" si="2"/>
        <v>392723</v>
      </c>
      <c r="E40" s="103">
        <f t="shared" si="2"/>
        <v>179449</v>
      </c>
      <c r="F40" s="103">
        <f t="shared" si="2"/>
        <v>112023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NECHAMA - JEWISH RESPONSE TO DISASTER</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848886.0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441513.0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1400.0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183.0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39219.0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84864.0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77315.0</v>
      </c>
      <c r="E12" s="108">
        <f>D11-D12</f>
        <v>7549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1338750</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56162.0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56162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712424.0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570164.0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1282588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1338750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NECHAMA - JEWISH RESPONSE TO DISASTER</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684195</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4856</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679339</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56611.58333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1290399</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22.79390407</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712424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684195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57016.25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12.49510447</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684195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57016.25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22.79390407</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1156865</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1256860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0.9204406219</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402954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37381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440335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684195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0.6435811428</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5462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402954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0.01355489709</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244</v>
      </c>
      <c r="D41" s="75">
        <f>'Expenses 2024'!D40</f>
        <v>392723</v>
      </c>
      <c r="E41" s="164">
        <f t="shared" ref="E41:E44" si="1">D41/$D$44</f>
        <v>0.5739927945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179449</v>
      </c>
      <c r="E42" s="164">
        <f t="shared" si="1"/>
        <v>0.2622775671</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112023</v>
      </c>
      <c r="E43" s="164">
        <f t="shared" si="1"/>
        <v>0.1637296385</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684195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1300775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112023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11.61167796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1331201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56162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23.70287739</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1338750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NECHAMA - JEWISH RESPONSE TO DISASTER</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180</v>
      </c>
      <c r="D5" s="176">
        <f>'Ratios 2022'!D8</f>
        <v>14.80888734</v>
      </c>
      <c r="E5" s="176">
        <f>'Ratios 2023'!D8</f>
        <v>15.85122653</v>
      </c>
      <c r="F5" s="176">
        <f>'Ratios 2024'!D8</f>
        <v>22.79390407</v>
      </c>
      <c r="G5" s="176">
        <f>average(D5:F5)</f>
        <v>17.81800598</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188</v>
      </c>
      <c r="D10" s="148">
        <f>'Ratios 2022'!D14</f>
        <v>14.79541618</v>
      </c>
      <c r="E10" s="148">
        <f>'Ratios 2023'!D14</f>
        <v>16.04448353</v>
      </c>
      <c r="F10" s="148">
        <f>'Ratios 2024'!D14</f>
        <v>12.49510447</v>
      </c>
      <c r="G10" s="176">
        <f>average(D10:F10)</f>
        <v>14.44500139</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0</v>
      </c>
      <c r="E15" s="179">
        <f>'Ratios 2023'!D20</f>
        <v>0</v>
      </c>
      <c r="F15" s="179">
        <f>'Ratios 2024'!D20</f>
        <v>0</v>
      </c>
      <c r="G15" s="176">
        <f>average(D15:F15)</f>
        <v>0</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0.8771480596</v>
      </c>
      <c r="E20" s="162">
        <f>'Ratios 2023'!D26</f>
        <v>0.4272914324</v>
      </c>
      <c r="F20" s="162">
        <f>'Ratios 2024'!D26</f>
        <v>0.9204406219</v>
      </c>
      <c r="G20" s="180">
        <f>average(D20:F20)</f>
        <v>0.7416267046</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0.4596949098</v>
      </c>
      <c r="E25" s="162">
        <f>'Ratios 2023'!D33</f>
        <v>0.6152848561</v>
      </c>
      <c r="F25" s="162">
        <f>'Ratios 2024'!D33</f>
        <v>0.6435811428</v>
      </c>
      <c r="G25" s="180">
        <f>average(D25:F25)</f>
        <v>0.5728536362</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0.1266371767</v>
      </c>
      <c r="E30" s="162">
        <f>'Ratios 2023'!D38</f>
        <v>0.1611401478</v>
      </c>
      <c r="F30" s="162">
        <f>'Ratios 2024'!D38</f>
        <v>0.01355489709</v>
      </c>
      <c r="G30" s="180">
        <f>average(D30:F30)</f>
        <v>0.1004440739</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0.7080009251</v>
      </c>
      <c r="E35" s="162">
        <f>'Ratios 2023'!E41</f>
        <v>0.647649421</v>
      </c>
      <c r="F35" s="162">
        <f>'Ratios 2024'!E41</f>
        <v>0.5739927945</v>
      </c>
      <c r="G35" s="180">
        <f t="shared" ref="G35:G37" si="1">average(D35:F35)</f>
        <v>0.6432143802</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0.2100832379</v>
      </c>
      <c r="E36" s="162">
        <f>'Ratios 2023'!E42</f>
        <v>0.2237950435</v>
      </c>
      <c r="F36" s="162">
        <f>'Ratios 2024'!E42</f>
        <v>0.2622775671</v>
      </c>
      <c r="G36" s="180">
        <f t="shared" si="1"/>
        <v>0.2320519495</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0.08191583705</v>
      </c>
      <c r="E37" s="162">
        <f>'Ratios 2023'!E43</f>
        <v>0.1285555355</v>
      </c>
      <c r="F37" s="162">
        <f>'Ratios 2024'!E43</f>
        <v>0.1637296385</v>
      </c>
      <c r="G37" s="180">
        <f t="shared" si="1"/>
        <v>0.1247336704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18.40356571</v>
      </c>
      <c r="E42" s="165">
        <f>'Ratios 2023'!D49</f>
        <v>8.017687008</v>
      </c>
      <c r="F42" s="165">
        <f>'Ratios 2024'!D49</f>
        <v>11.61167796</v>
      </c>
      <c r="G42" s="182">
        <f>average(D42:F42)</f>
        <v>12.67764356</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15.725073</v>
      </c>
      <c r="E47" s="148">
        <f>'Ratios 2023'!D54</f>
        <v>47.7887733</v>
      </c>
      <c r="F47" s="148">
        <f>'Ratios 2024'!D54</f>
        <v>23.70287739</v>
      </c>
      <c r="G47" s="176">
        <f>average(D47:F47)</f>
        <v>29.07224123</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NECHAMA - JEWISH RESPONSE TO DISASTER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NECHAMA - JEWISH RESPONSE TO DISASTER</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149606.0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678260.0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137467.0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827866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55319.0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-55319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660.0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660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773256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NECHAMA - JEWISH RESPONSE TO DISASTER</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67237</v>
      </c>
      <c r="D7" s="99">
        <v>47066.0</v>
      </c>
      <c r="E7" s="99">
        <v>12439.0</v>
      </c>
      <c r="F7" s="99">
        <v>7732.0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140743</v>
      </c>
      <c r="D9" s="99">
        <v>98520.0</v>
      </c>
      <c r="E9" s="99">
        <v>26037.0</v>
      </c>
      <c r="F9" s="99">
        <v>16186.0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26338</v>
      </c>
      <c r="D11" s="99">
        <v>18436.0</v>
      </c>
      <c r="E11" s="99">
        <v>4873.0</v>
      </c>
      <c r="F11" s="99">
        <v>3029.0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18123</v>
      </c>
      <c r="D12" s="99">
        <v>12686.0</v>
      </c>
      <c r="E12" s="99">
        <v>3353.0</v>
      </c>
      <c r="F12" s="99">
        <v>2084.0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13780</v>
      </c>
      <c r="D16" s="99">
        <v>0.0</v>
      </c>
      <c r="E16" s="99">
        <v>13780.0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6540</v>
      </c>
      <c r="D20" s="99">
        <v>751.0</v>
      </c>
      <c r="E20" s="99">
        <v>5665.0</v>
      </c>
      <c r="F20" s="99">
        <v>124.0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683</v>
      </c>
      <c r="D21" s="99">
        <v>0.0</v>
      </c>
      <c r="E21" s="99">
        <v>0.0</v>
      </c>
      <c r="F21" s="99">
        <v>683.0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10795</v>
      </c>
      <c r="D22" s="99">
        <v>2386.0</v>
      </c>
      <c r="E22" s="99">
        <v>1112.0</v>
      </c>
      <c r="F22" s="99">
        <v>7297.0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5942</v>
      </c>
      <c r="D23" s="99">
        <v>5080.0</v>
      </c>
      <c r="E23" s="99">
        <v>529.0</v>
      </c>
      <c r="F23" s="99">
        <v>333.0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171778</v>
      </c>
      <c r="D26" s="99">
        <v>134655.0</v>
      </c>
      <c r="E26" s="99">
        <v>37088.0</v>
      </c>
      <c r="F26" s="99">
        <v>35.0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3178</v>
      </c>
      <c r="D28" s="99">
        <v>2755.0</v>
      </c>
      <c r="E28" s="99">
        <v>162.0</v>
      </c>
      <c r="F28" s="99">
        <v>261.0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10990</v>
      </c>
      <c r="D31" s="99">
        <v>5891.0</v>
      </c>
      <c r="E31" s="99">
        <v>1890.0</v>
      </c>
      <c r="F31" s="99">
        <v>3209.0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18689</v>
      </c>
      <c r="D32" s="99">
        <v>16204.0</v>
      </c>
      <c r="E32" s="99">
        <v>953.0</v>
      </c>
      <c r="F32" s="99">
        <v>1532.0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29929</v>
      </c>
      <c r="D34" s="99">
        <v>25949.0</v>
      </c>
      <c r="E34" s="99">
        <v>1526.0</v>
      </c>
      <c r="F34" s="99">
        <v>2454.0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18379</v>
      </c>
      <c r="D35" s="99">
        <v>18379.0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6025</v>
      </c>
      <c r="D36" s="99">
        <v>40.0</v>
      </c>
      <c r="E36" s="99">
        <v>5960.0</v>
      </c>
      <c r="F36" s="99">
        <v>25.0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549149</v>
      </c>
      <c r="D40" s="103">
        <f t="shared" si="2"/>
        <v>388798</v>
      </c>
      <c r="E40" s="103">
        <f t="shared" si="2"/>
        <v>115367</v>
      </c>
      <c r="F40" s="103">
        <f t="shared" si="2"/>
        <v>44984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NECHAMA - JEWISH RESPONSE TO DISASTER</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590971.0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73157.0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71717.0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34259.0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97060.0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69400.0</v>
      </c>
      <c r="E12" s="108">
        <f>D11-D12</f>
        <v>27660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797764</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48973.0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48973</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677074.0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71717.0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748791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797764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NECHAMA - JEWISH RESPONSE TO DISASTER</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549149</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10990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538159</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44846.58333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664128</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14.80888734</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677074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549149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45762.41667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14.79541618</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549149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45762.41667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14.80888734</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678260</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773256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0.8771480596</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207980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44461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252441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549149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0.4596949098</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26338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207980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0.1266371767</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388798</v>
      </c>
      <c r="E41" s="164">
        <f t="shared" ref="E41:E44" si="1">D41/$D$44</f>
        <v>0.7080009251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115367</v>
      </c>
      <c r="E42" s="164">
        <f t="shared" si="1"/>
        <v>0.2100832379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44984</v>
      </c>
      <c r="E43" s="164">
        <f t="shared" si="1"/>
        <v>0.08191583705</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549149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827866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44984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18.40356571</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770104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48973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15.725073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797764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NECHAMA - JEWISH RESPONSE TO DISASTER</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185033.0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143953.0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157415.0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486401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381.0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63319.0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-63319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9574.0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9574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433037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NECHAMA - JEWISH RESPONSE TO DISASTER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61017</v>
      </c>
      <c r="D7" s="99">
        <v>42712.0</v>
      </c>
      <c r="E7" s="99">
        <v>11288.0</v>
      </c>
      <c r="F7" s="99">
        <v>7017.0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171830</v>
      </c>
      <c r="D9" s="99">
        <v>120281.0</v>
      </c>
      <c r="E9" s="99">
        <v>31789.0</v>
      </c>
      <c r="F9" s="99">
        <v>19760.0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37521</v>
      </c>
      <c r="D11" s="99">
        <v>26265.0</v>
      </c>
      <c r="E11" s="99">
        <v>6941.0</v>
      </c>
      <c r="F11" s="99">
        <v>4315.0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19988</v>
      </c>
      <c r="D12" s="99">
        <v>13991.0</v>
      </c>
      <c r="E12" s="99">
        <v>3698.0</v>
      </c>
      <c r="F12" s="99">
        <v>2299.0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35115</v>
      </c>
      <c r="D16" s="99">
        <v>0.0</v>
      </c>
      <c r="E16" s="99">
        <v>35115.0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11046</v>
      </c>
      <c r="D20" s="99">
        <v>1081.0</v>
      </c>
      <c r="E20" s="99">
        <v>6943.0</v>
      </c>
      <c r="F20" s="99">
        <v>3022.0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12252</v>
      </c>
      <c r="D22" s="99">
        <v>1618.0</v>
      </c>
      <c r="E22" s="99">
        <v>3674.0</v>
      </c>
      <c r="F22" s="99">
        <v>6960.0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5277</v>
      </c>
      <c r="D23" s="99">
        <v>3464.0</v>
      </c>
      <c r="E23" s="99">
        <v>158.0</v>
      </c>
      <c r="F23" s="99">
        <v>1655.0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1050</v>
      </c>
      <c r="D25" s="99">
        <v>920.0</v>
      </c>
      <c r="E25" s="99">
        <v>59.0</v>
      </c>
      <c r="F25" s="99">
        <v>71.0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36365</v>
      </c>
      <c r="D26" s="99">
        <v>31797.0</v>
      </c>
      <c r="E26" s="99">
        <v>431.0</v>
      </c>
      <c r="F26" s="99">
        <v>4137.0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3465</v>
      </c>
      <c r="D28" s="99">
        <v>3336.0</v>
      </c>
      <c r="E28" s="99">
        <v>129.0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154</v>
      </c>
      <c r="D29" s="99">
        <v>0.0</v>
      </c>
      <c r="E29" s="99">
        <v>154.0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10398</v>
      </c>
      <c r="D31" s="99">
        <v>9253.0</v>
      </c>
      <c r="E31" s="99">
        <v>686.0</v>
      </c>
      <c r="F31" s="99">
        <v>459.0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20370</v>
      </c>
      <c r="D32" s="99">
        <v>17599.0</v>
      </c>
      <c r="E32" s="99">
        <v>1618.0</v>
      </c>
      <c r="F32" s="99">
        <v>1153.0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25765</v>
      </c>
      <c r="D34" s="99">
        <v>15581.0</v>
      </c>
      <c r="E34" s="99">
        <v>366.0</v>
      </c>
      <c r="F34" s="99">
        <v>9818.0</v>
      </c>
      <c r="G34" s="43"/>
      <c r="H34" s="43"/>
      <c r="I34" s="43"/>
      <c r="J34" s="43"/>
      <c r="K34" s="43"/>
      <c r="L34" s="43"/>
      <c r="M34" s="43"/>
      <c r="N34" s="43"/>
      <c r="O34" s="43"/>
      <c r="P34" s="43"/>
      <c r="Q34" s="43"/>
      <c r="R34" s="43"/>
      <c r="S34" s="43"/>
      <c r="T34" s="43"/>
      <c r="U34" s="43"/>
      <c r="V34" s="43"/>
      <c r="W34" s="43"/>
      <c r="X34" s="43"/>
      <c r="Y34" s="43"/>
      <c r="Z34" s="43"/>
    </row>
    <row r="35">
      <c r="A35" s="45" t="s">
        <v>48</v>
      </c>
      <c r="B35" s="102" t="s">
        <v>238</v>
      </c>
      <c r="C35" s="98">
        <f t="shared" si="1"/>
        <v>10370</v>
      </c>
      <c r="D35" s="99">
        <v>7809.0</v>
      </c>
      <c r="E35" s="99">
        <v>2561.0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9922</v>
      </c>
      <c r="D36" s="99">
        <v>9922.0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471905</v>
      </c>
      <c r="D40" s="103">
        <f t="shared" si="2"/>
        <v>305629</v>
      </c>
      <c r="E40" s="103">
        <f t="shared" si="2"/>
        <v>105610</v>
      </c>
      <c r="F40" s="103">
        <f t="shared" si="2"/>
        <v>60666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NECHAMA - JEWISH RESPONSE TO DISASTER</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391305.0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218316.0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78787.0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19057.0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97060.0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79798.0</v>
      </c>
      <c r="E12" s="108">
        <f>D11-D12</f>
        <v>17262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724727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14804.0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14804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630956.0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78967.0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709923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724727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