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<sst xmlns="http://schemas.openxmlformats.org/spreadsheetml/2006/main" count="885" uniqueCount="260">
  <si>
    <t>PROGRESSIVE CAREERS &amp; HOUSING</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</si>
  <si>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</si>
  <si>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</si>
  <si>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</si>
  <si>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</si>
  <si>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</si>
  <si>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</si>
  <si>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</si>
  <si>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</si>
  <si>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</si>
  <si>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</si>
  <si>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</si>
  <si>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</si>
  <si>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</si>
  <si>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</si>
  <si>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</si>
  <si>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</si>
  <si>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</si>
  <si>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</si>
  <si>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</si>
  <si>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</si>
  <si>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</si>
  <si>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</si>
  <si>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</si>
  <si>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</si>
  <si>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</si>
  <si>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</si>
  <si>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</si>
  <si>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</si>
  <si>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</si>
  <si>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</si>
  <si>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</si>
  <si>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</si>
  <si>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</si>
  <si>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</si>
  <si>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</si>
  <si>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</si>
  <si>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</si>
  <si>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</si>
  <si>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</si>
  <si>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</si>
  <si>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</si>
  <si>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</si>
  <si>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</si>
  <si>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</si>
  <si>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</si>
  <si>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</si>
  <si>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</si>
  <si>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</si>
  <si>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</si>
  <si>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</si>
  <si>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</si>
  <si>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</si>
  <si>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</si>
  <si>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</si>
  <si>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</si>
  <si>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</si>
  <si>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</si>
  <si>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</si>
  <si>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</si>
  <si>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</si>
  <si>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</si>
  <si>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</si>
  <si>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</si>
  <si>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RESIDENTAL HOUSING</t>
  </si>
  <si>
    <t>DEVELOPMENTAL TRAINING</t>
  </si>
  <si>
    <t>BEHAVIOR INTERVENTION</t>
  </si>
  <si>
    <t>TECHNICAL TRAINING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</si>
  <si>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</si>
  <si>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</si>
  <si>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</si>
  <si>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</si>
  <si>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</si>
  <si>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</si>
  <si>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</si>
  <si>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</si>
  <si>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</si>
  <si>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</si>
  <si>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</si>
  <si>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</si>
  <si>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</si>
  <si>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</si>
  <si>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</si>
  <si>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</si>
  <si>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</si>
  <si>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</si>
  <si>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</si>
  <si>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</si>
  <si>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</si>
  <si>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</si>
  <si>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</si>
  <si>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</si>
  <si>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</si>
  <si>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</si>
  <si>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</si>
  <si>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</si>
  <si>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</si>
  <si>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</si>
  <si>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</si>
  <si>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</si>
  <si>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INCOME</t>
  </si>
  <si>
    <t>CILA TEMP ONE ON ONE FUNDING</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</si>
  <si>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</si>
  <si>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</si>
  <si>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</si>
  <si>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</si>
  <si>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</si>
  <si>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</si>
  <si>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</si>
  <si>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</si>
  <si>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</si>
  <si>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</si>
  <si>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</si>
  <si>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</si>
  <si>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</si>
  <si>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</si>
  <si>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</si>
  <si>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</si>
  <si>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</si>
  <si>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</si>
  <si>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</si>
  <si>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</si>
  <si>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</si>
  <si>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</si>
  <si>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</si>
  <si>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</si>
  <si>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</si>
  <si>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</si>
  <si>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</si>
  <si>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</si>
  <si>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</si>
  <si>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</si>
  <si>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</si>
  <si>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</si>
  <si>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</si>
  <si>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</si>
  <si>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</si>
  <si>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</si>
  <si>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</si>
  <si>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PROFESSIONAL CARE</t>
  </si>
  <si>
    <t>ASSESSMENT FEES</t>
  </si>
  <si>
    <t>BAD DEBT</t>
  </si>
  <si>
    <t>LICENSES, DUES, AND SUB</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</si>
  <si>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</si>
  <si>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</si>
  <si>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</si>
  <si>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</si>
  <si>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</si>
  <si>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</si>
  <si>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</si>
  <si>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</si>
  <si>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</si>
  <si>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</si>
  <si>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</si>
  <si>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</si>
  <si>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</si>
  <si>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</si>
  <si>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</si>
  <si>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</si>
  <si>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</si>
  <si>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</si>
  <si>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</si>
  <si>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</si>
  <si>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</si>
  <si>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</si>
  <si>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</si>
  <si>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</si>
  <si>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</si>
  <si>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</si>
  <si>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</si>
  <si>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</si>
  <si>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</si>
  <si>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</si>
  <si>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</si>
  <si>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</si>
  <si>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</si>
  <si>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</si>
  <si>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</si>
  <si>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</si>
  <si>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</si>
  <si>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</si>
  <si>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</si>
  <si>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</si>
  <si>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</si>
  <si>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</si>
  <si>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</si>
  <si>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</si>
  <si>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</si>
  <si>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</si>
  <si>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</si>
  <si>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</si>
  <si>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</si>
  <si>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</si>
  <si>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</si>
  <si>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</si>
  <si>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</si>
  <si>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</si>
  <si>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</si>
  <si>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</si>
  <si>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</si>
  <si>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</si>
  <si>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</si>
  <si>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</si>
  <si>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</si>
  <si>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</si>
  <si>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</si>
  <si>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</si>
  <si>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</si>
  <si>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</si>
  <si>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</si>
  <si>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</si>
  <si>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</si>
  <si>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</si>
  <si>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</si>
  <si>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</si>
  <si>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</si>
  <si>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</si>
  <si>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</si>
  <si>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</si>
  <si>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</si>
  <si>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</si>
  <si>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</si>
  <si>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</si>
  <si>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</si>
  <si>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</si>
  <si>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</si>
  <si>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</si>
  <si>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</si>
  <si>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</si>
  <si>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</si>
  <si>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</si>
  <si>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</si>
  <si>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</si>
  <si>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</si>
  <si>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</si>
  <si>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</si>
  <si>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</si>
  <si>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</si>
  <si>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</si>
  <si>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</si>
  <si>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</si>
  <si>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</si>
  <si>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</si>
  <si>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</si>
  <si>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BAD DEBT RECOVERY</t>
  </si>
  <si>
    <t>START-UP-INCOME</t>
  </si>
  <si>
    <t>All other revnue</t>
  </si>
  <si>
    <t>PROFESSIONAL CARE</t>
  </si>
  <si>
    <t>MEALS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</si>
  <si>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</si>
  <si>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</si>
  <si>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ASSESSMENT FEES</t>
  </si>
  <si>
    <t>BOARD EXPENSE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</si>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</sst>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readingOrder="0"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PROGRESSIVE CAREERS &amp; HOUSING</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2022'!C40</f>
        <v>16827282</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2022'!C31</f>
        <v>299518</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16527764</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1377313.667</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2022'!E2+'Balance Sheet 2022'!E3</f>
        <v>5418903</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3.93440008</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2022'!E30</f>
        <v>9646063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2022'!C40</f>
        <v>16827282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1402273.5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6.8788742</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2022'!C40</f>
        <v>16827282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1402273.5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0</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3.93440008</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2022'!E2:E7,'Revenues 2022'!F10:F15)</f>
        <v>15412917</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2022'!F44</f>
        <v>17663533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0.8725840408</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2022'!C7:C9)</f>
        <v>10173912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2022'!C10:C12)</f>
        <v>2240822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12414734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2022'!C40</f>
        <v>16827282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0.7377741694</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2022'!C10:C11)</f>
        <v>1414608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2022'!C7:C9)</f>
        <v>10173912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0.1390426809</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249</v>
      </c>
      <c r="D41" s="75">
        <f>'Expenses 2022'!D40</f>
        <v>14279584</v>
      </c>
      <c r="E41" s="165">
        <f t="shared" ref="E41:E44" si="1">D41/$D$44</f>
        <v>0.8485971769</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2022'!E40</f>
        <v>2547698</v>
      </c>
      <c r="E42" s="165">
        <f t="shared" si="1"/>
        <v>0.1514028231</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16827282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2022'!F9</f>
        <v>8390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t="str">
        <f>if(D48=0, "$0",D47/D48)</f>
        <v>$0</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2022'!E2:E10)</f>
        <v>6834646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2022'!E19:E22)</f>
        <v>699533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9.770298185</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2022'!E25:E26)</f>
        <v>114015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2022'!E18</f>
        <v>10459611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0.01090050098</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PROGRESSIVE CAREERS &amp; HOUSING</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20766.0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20766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1.8275278E7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1798447.0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647077.0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33749.0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20754551</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124310.0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65031.0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186267.0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-121236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-121236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250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100</v>
      </c>
      <c r="D39" s="74"/>
      <c r="E39" s="48">
        <v>89464.0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89464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20867855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PROGRESSIVE CAREERS &amp; HOUSING</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642288</v>
      </c>
      <c r="D7" s="99">
        <v>580378.0</v>
      </c>
      <c r="E7" s="99">
        <v>61910.0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10875701</v>
      </c>
      <c r="D9" s="99">
        <v>9827399.0</v>
      </c>
      <c r="E9" s="99">
        <v>1048302.0</v>
      </c>
      <c r="F9" s="99">
        <v>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221562</v>
      </c>
      <c r="D10" s="99">
        <v>186150.0</v>
      </c>
      <c r="E10" s="99">
        <v>35412.0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1567614</v>
      </c>
      <c r="D11" s="99">
        <v>1314890.0</v>
      </c>
      <c r="E11" s="99">
        <v>252724.0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922775</v>
      </c>
      <c r="D12" s="99">
        <v>775288.0</v>
      </c>
      <c r="E12" s="99">
        <v>147487.0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377592</v>
      </c>
      <c r="D20" s="99">
        <v>57500.0</v>
      </c>
      <c r="E20" s="99">
        <v>320092.0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866797</v>
      </c>
      <c r="D25" s="99">
        <v>751714.0</v>
      </c>
      <c r="E25" s="99">
        <v>115083.0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293254</v>
      </c>
      <c r="D26" s="99">
        <v>247940.0</v>
      </c>
      <c r="E26" s="99">
        <v>45314.0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11358</v>
      </c>
      <c r="D28" s="99">
        <v>6926.0</v>
      </c>
      <c r="E28" s="99">
        <v>4432.0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15978</v>
      </c>
      <c r="D29" s="99">
        <v>0.0</v>
      </c>
      <c r="E29" s="99">
        <v>15978.0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294925</v>
      </c>
      <c r="D31" s="99">
        <v>244501.0</v>
      </c>
      <c r="E31" s="99">
        <v>50424.0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276398</v>
      </c>
      <c r="D32" s="99">
        <v>276398.0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247</v>
      </c>
      <c r="C34" s="98">
        <f t="shared" si="1"/>
        <v>1957527</v>
      </c>
      <c r="D34" s="99">
        <v>1543145.0</v>
      </c>
      <c r="E34" s="99">
        <v>414382.0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248</v>
      </c>
      <c r="C35" s="98">
        <f t="shared" si="1"/>
        <v>474325</v>
      </c>
      <c r="D35" s="99">
        <v>469306.0</v>
      </c>
      <c r="E35" s="99">
        <v>5019.0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251</v>
      </c>
      <c r="C36" s="98">
        <f t="shared" si="1"/>
        <v>253052</v>
      </c>
      <c r="D36" s="99">
        <v>253052.0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252</v>
      </c>
      <c r="C37" s="98">
        <f t="shared" si="1"/>
        <v>100184</v>
      </c>
      <c r="D37" s="99">
        <v>0.0</v>
      </c>
      <c r="E37" s="99">
        <v>100184.0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135079</v>
      </c>
      <c r="D38" s="99">
        <v>31674.0</v>
      </c>
      <c r="E38" s="99">
        <v>103405.0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19286409</v>
      </c>
      <c r="D40" s="104">
        <f t="shared" si="2"/>
        <v>16566261</v>
      </c>
      <c r="E40" s="104">
        <f t="shared" si="2"/>
        <v>2720148</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PROGRESSIVE CAREERS &amp; HOUSING</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281194.0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1791852.0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3153203.0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44230.0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7171227.0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2471745.0</v>
      </c>
      <c r="E12" s="109">
        <f>D11-D12</f>
        <v>4699482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2292108.0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12262069</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927846.0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106714.0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1034560</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1.1227509E7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11227509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12262069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PROGRESSIVE CAREERS &amp; HOUSING</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2023'!C40</f>
        <v>19286409</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2023'!C31</f>
        <v>294925</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18991484</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1582623.667</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2023'!E2+'Balance Sheet 2023'!E3</f>
        <v>2073046</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1.309879312</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2023'!E30</f>
        <v>11227509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2023'!C40</f>
        <v>19286409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1607200.75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6.985753958</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2023'!E13:E15)</f>
        <v>2292108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2023'!C40</f>
        <v>19286409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1607200.75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1.42614916</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2.736028472</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2023'!E2:E7,'Revenues 2023'!F10:F15)</f>
        <v>18275278</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2023'!F44</f>
        <v>20867855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0.8757621711</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2023'!C7:C9)</f>
        <v>11517989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2023'!C10:C12)</f>
        <v>2711951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14229940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2023'!C40</f>
        <v>19286409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0.7378221627</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2023'!C10:C11)</f>
        <v>1789176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2023'!C7:C9)</f>
        <v>11517989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0.1553375333</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253</v>
      </c>
      <c r="D41" s="75">
        <f>'Expenses 2023'!D40</f>
        <v>16566261</v>
      </c>
      <c r="E41" s="165">
        <f t="shared" ref="E41:E44" si="1">D41/$D$44</f>
        <v>0.8589603694</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2023'!E40</f>
        <v>2720148</v>
      </c>
      <c r="E42" s="165">
        <f t="shared" si="1"/>
        <v>0.1410396306</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19286409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2023'!F9</f>
        <v>20766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t="str">
        <f>if(D48=0, "$0",D47/D48)</f>
        <v>$0</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2023'!E2:E10)</f>
        <v>5270479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2023'!E19:E22)</f>
        <v>927846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5.680338116</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2023'!E25:E26)</f>
        <v>106714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2023'!E18</f>
        <v>12262069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0.008702772754</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PROGRESSIVE CAREERS &amp; HOUSING</v>
      </c>
      <c r="B1" s="2" t="s">
        <v>254</v>
      </c>
      <c r="C1" s="139"/>
      <c r="D1" s="139"/>
      <c r="E1" s="139"/>
      <c r="F1" s="140"/>
      <c r="G1" s="140"/>
      <c r="H1" s="140"/>
      <c r="I1" s="43"/>
      <c r="J1" s="43"/>
      <c r="K1" s="43"/>
      <c r="L1" s="43"/>
      <c r="M1" s="43"/>
      <c r="N1" s="43"/>
      <c r="O1" s="43"/>
      <c r="P1" s="43"/>
      <c r="Q1" s="43"/>
      <c r="R1" s="43"/>
      <c r="S1" s="43"/>
      <c r="T1" s="43"/>
      <c r="U1" s="43"/>
      <c r="V1" s="43"/>
      <c r="W1" s="43"/>
      <c r="X1" s="43"/>
      <c r="Y1" s="43"/>
    </row>
    <row r="2">
      <c r="A2" s="141" t="s">
        <v>186</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187</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255</v>
      </c>
      <c r="E4" s="45" t="s">
        <v>256</v>
      </c>
      <c r="F4" s="45" t="s">
        <v>257</v>
      </c>
      <c r="G4" s="59" t="s">
        <v>258</v>
      </c>
      <c r="H4" s="59"/>
      <c r="I4" s="43"/>
      <c r="J4" s="43"/>
      <c r="K4" s="43"/>
      <c r="L4" s="43"/>
      <c r="M4" s="43"/>
      <c r="N4" s="43"/>
      <c r="O4" s="43"/>
      <c r="P4" s="43"/>
      <c r="Q4" s="43"/>
      <c r="R4" s="43"/>
      <c r="S4" s="43"/>
      <c r="T4" s="43"/>
      <c r="U4" s="43"/>
      <c r="V4" s="43"/>
      <c r="W4" s="43"/>
      <c r="X4" s="43"/>
      <c r="Y4" s="43"/>
    </row>
    <row r="5">
      <c r="A5" s="139"/>
      <c r="B5" s="49"/>
      <c r="C5" s="148" t="s">
        <v>186</v>
      </c>
      <c r="D5" s="177">
        <f>'Ratios 2021'!D8</f>
        <v>2.453966936</v>
      </c>
      <c r="E5" s="177">
        <f>'Ratios 2022'!D8</f>
        <v>3.93440008</v>
      </c>
      <c r="F5" s="177">
        <f>'Ratios 2023'!D8</f>
        <v>1.309879312</v>
      </c>
      <c r="G5" s="177">
        <f>average(D5:F5)</f>
        <v>2.566082109</v>
      </c>
      <c r="H5" s="150" t="s">
        <v>193</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194</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195</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255</v>
      </c>
      <c r="E9" s="45" t="s">
        <v>256</v>
      </c>
      <c r="F9" s="45" t="s">
        <v>257</v>
      </c>
      <c r="G9" s="59" t="s">
        <v>258</v>
      </c>
      <c r="H9" s="59"/>
      <c r="I9" s="43"/>
      <c r="J9" s="43"/>
      <c r="K9" s="43"/>
      <c r="L9" s="43"/>
      <c r="M9" s="43"/>
      <c r="N9" s="43"/>
      <c r="O9" s="43"/>
      <c r="P9" s="43"/>
      <c r="Q9" s="43"/>
      <c r="R9" s="43"/>
      <c r="S9" s="43"/>
      <c r="T9" s="43"/>
      <c r="U9" s="43"/>
      <c r="V9" s="43"/>
      <c r="W9" s="43"/>
      <c r="X9" s="43"/>
      <c r="Y9" s="43"/>
    </row>
    <row r="10">
      <c r="A10" s="139"/>
      <c r="B10" s="49"/>
      <c r="C10" s="148" t="s">
        <v>194</v>
      </c>
      <c r="D10" s="149">
        <f>'Ratios 2021'!D14</f>
        <v>7.301389372</v>
      </c>
      <c r="E10" s="149">
        <f>'Ratios 2022'!D14</f>
        <v>6.8788742</v>
      </c>
      <c r="F10" s="149">
        <f>'Ratios 2023'!D14</f>
        <v>6.985753958</v>
      </c>
      <c r="G10" s="177">
        <f>average(D10:F10)</f>
        <v>7.055339177</v>
      </c>
      <c r="H10" s="150" t="s">
        <v>193</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199</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200</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255</v>
      </c>
      <c r="E14" s="45" t="s">
        <v>256</v>
      </c>
      <c r="F14" s="45" t="s">
        <v>257</v>
      </c>
      <c r="G14" s="59" t="s">
        <v>258</v>
      </c>
      <c r="H14" s="59"/>
      <c r="I14" s="43"/>
      <c r="J14" s="43"/>
      <c r="K14" s="43"/>
      <c r="L14" s="43"/>
      <c r="M14" s="43"/>
      <c r="N14" s="43"/>
      <c r="O14" s="43"/>
      <c r="P14" s="43"/>
      <c r="Q14" s="43"/>
      <c r="R14" s="43"/>
      <c r="S14" s="43"/>
      <c r="T14" s="43"/>
      <c r="U14" s="43"/>
      <c r="V14" s="43"/>
      <c r="W14" s="43"/>
      <c r="X14" s="43"/>
      <c r="Y14" s="43"/>
    </row>
    <row r="15">
      <c r="A15" s="139"/>
      <c r="B15" s="49"/>
      <c r="C15" s="148" t="s">
        <v>202</v>
      </c>
      <c r="D15" s="180">
        <f>'Ratios 2021'!D20</f>
        <v>0</v>
      </c>
      <c r="E15" s="180">
        <f>'Ratios 2022'!D20</f>
        <v>0</v>
      </c>
      <c r="F15" s="180">
        <f>'Ratios 2023'!D20</f>
        <v>1.42614916</v>
      </c>
      <c r="G15" s="177">
        <f>average(D15:F15)</f>
        <v>0.4753830534</v>
      </c>
      <c r="H15" s="150" t="s">
        <v>193</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204</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205</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255</v>
      </c>
      <c r="E19" s="45" t="s">
        <v>256</v>
      </c>
      <c r="F19" s="45" t="s">
        <v>257</v>
      </c>
      <c r="G19" s="59" t="s">
        <v>258</v>
      </c>
      <c r="H19" s="59"/>
      <c r="I19" s="43"/>
      <c r="J19" s="43"/>
      <c r="K19" s="43"/>
      <c r="L19" s="43"/>
      <c r="M19" s="43"/>
      <c r="N19" s="43"/>
      <c r="O19" s="43"/>
      <c r="P19" s="43"/>
      <c r="Q19" s="43"/>
      <c r="R19" s="43"/>
      <c r="S19" s="43"/>
      <c r="T19" s="43"/>
      <c r="U19" s="43"/>
      <c r="V19" s="43"/>
      <c r="W19" s="43"/>
      <c r="X19" s="43"/>
      <c r="Y19" s="43"/>
    </row>
    <row r="20">
      <c r="A20" s="139"/>
      <c r="B20" s="49"/>
      <c r="C20" s="148" t="s">
        <v>204</v>
      </c>
      <c r="D20" s="163">
        <f>'Ratios 2021'!D26</f>
        <v>0.7481591589</v>
      </c>
      <c r="E20" s="163">
        <f>'Ratios 2022'!D26</f>
        <v>0.8725840408</v>
      </c>
      <c r="F20" s="163">
        <f>'Ratios 2023'!D26</f>
        <v>0.8757621711</v>
      </c>
      <c r="G20" s="181">
        <f>average(D20:F20)</f>
        <v>0.8321684569</v>
      </c>
      <c r="H20" s="150" t="s">
        <v>208</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209</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210</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255</v>
      </c>
      <c r="E24" s="45" t="s">
        <v>256</v>
      </c>
      <c r="F24" s="45" t="s">
        <v>257</v>
      </c>
      <c r="G24" s="59" t="s">
        <v>258</v>
      </c>
      <c r="H24" s="59"/>
      <c r="I24" s="43"/>
      <c r="J24" s="43"/>
      <c r="K24" s="43"/>
      <c r="L24" s="43"/>
      <c r="M24" s="43"/>
      <c r="N24" s="43"/>
      <c r="O24" s="43"/>
      <c r="P24" s="43"/>
      <c r="Q24" s="43"/>
      <c r="R24" s="43"/>
      <c r="S24" s="43"/>
      <c r="T24" s="43"/>
      <c r="U24" s="43"/>
      <c r="V24" s="43"/>
      <c r="W24" s="43"/>
      <c r="X24" s="43"/>
      <c r="Y24" s="43"/>
    </row>
    <row r="25">
      <c r="A25" s="139"/>
      <c r="B25" s="49"/>
      <c r="C25" s="148" t="s">
        <v>214</v>
      </c>
      <c r="D25" s="163">
        <f>'Ratios 2021'!D33</f>
        <v>0.7326105365</v>
      </c>
      <c r="E25" s="163">
        <f>'Ratios 2022'!D33</f>
        <v>0.7377741694</v>
      </c>
      <c r="F25" s="163">
        <f>'Ratios 2023'!D33</f>
        <v>0.7378221627</v>
      </c>
      <c r="G25" s="181">
        <f>average(D25:F25)</f>
        <v>0.7360689562</v>
      </c>
      <c r="H25" s="150" t="s">
        <v>215</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216</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217</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255</v>
      </c>
      <c r="E29" s="45" t="s">
        <v>256</v>
      </c>
      <c r="F29" s="45" t="s">
        <v>257</v>
      </c>
      <c r="G29" s="59" t="s">
        <v>258</v>
      </c>
      <c r="H29" s="59"/>
      <c r="I29" s="43"/>
      <c r="J29" s="43"/>
      <c r="K29" s="43"/>
      <c r="L29" s="43"/>
      <c r="M29" s="43"/>
      <c r="N29" s="43"/>
      <c r="O29" s="43"/>
      <c r="P29" s="43"/>
      <c r="Q29" s="43"/>
      <c r="R29" s="43"/>
      <c r="S29" s="43"/>
      <c r="T29" s="43"/>
      <c r="U29" s="43"/>
      <c r="V29" s="43"/>
      <c r="W29" s="43"/>
      <c r="X29" s="43"/>
      <c r="Y29" s="43"/>
    </row>
    <row r="30">
      <c r="A30" s="139"/>
      <c r="B30" s="49"/>
      <c r="C30" s="148" t="s">
        <v>216</v>
      </c>
      <c r="D30" s="163">
        <f>'Ratios 2021'!D38</f>
        <v>0.1139555034</v>
      </c>
      <c r="E30" s="163">
        <f>'Ratios 2022'!D38</f>
        <v>0.1390426809</v>
      </c>
      <c r="F30" s="163">
        <f>'Ratios 2023'!D38</f>
        <v>0.1553375333</v>
      </c>
      <c r="G30" s="181">
        <f>average(D30:F30)</f>
        <v>0.1361119059</v>
      </c>
      <c r="H30" s="150" t="s">
        <v>219</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220</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221</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255</v>
      </c>
      <c r="E34" s="45" t="s">
        <v>256</v>
      </c>
      <c r="F34" s="45" t="s">
        <v>257</v>
      </c>
      <c r="G34" s="59" t="s">
        <v>258</v>
      </c>
      <c r="H34" s="59"/>
      <c r="I34" s="43"/>
      <c r="J34" s="43"/>
      <c r="K34" s="43"/>
      <c r="L34" s="43"/>
      <c r="M34" s="43"/>
      <c r="N34" s="43"/>
      <c r="O34" s="43"/>
      <c r="P34" s="43"/>
      <c r="Q34" s="43"/>
      <c r="R34" s="43"/>
      <c r="S34" s="43"/>
      <c r="T34" s="43"/>
      <c r="U34" s="43"/>
      <c r="V34" s="43"/>
      <c r="W34" s="43"/>
      <c r="X34" s="43"/>
      <c r="Y34" s="43"/>
    </row>
    <row r="35">
      <c r="A35" s="139"/>
      <c r="B35" s="49"/>
      <c r="C35" s="148" t="s">
        <v>259</v>
      </c>
      <c r="D35" s="163">
        <f>'Ratios 2021'!E41</f>
        <v>0.824637839</v>
      </c>
      <c r="E35" s="163">
        <f>'Ratios 2022'!E41</f>
        <v>0.8485971769</v>
      </c>
      <c r="F35" s="163">
        <f>'Ratios 2023'!E41</f>
        <v>0.8589603694</v>
      </c>
      <c r="G35" s="181">
        <f t="shared" ref="G35:G37" si="1">average(D35:F35)</f>
        <v>0.8440651285</v>
      </c>
      <c r="H35" s="181"/>
      <c r="I35" s="43"/>
      <c r="J35" s="43"/>
      <c r="K35" s="43"/>
      <c r="L35" s="43"/>
      <c r="M35" s="43"/>
      <c r="N35" s="43"/>
      <c r="O35" s="43"/>
      <c r="P35" s="43"/>
      <c r="Q35" s="43"/>
      <c r="R35" s="43"/>
      <c r="S35" s="43"/>
      <c r="T35" s="43"/>
      <c r="U35" s="43"/>
      <c r="V35" s="43"/>
      <c r="W35" s="43"/>
      <c r="X35" s="43"/>
      <c r="Y35" s="43"/>
    </row>
    <row r="36">
      <c r="A36" s="139"/>
      <c r="B36" s="52"/>
      <c r="C36" s="148" t="s">
        <v>223</v>
      </c>
      <c r="D36" s="163">
        <f>'Ratios 2021'!E42</f>
        <v>0.175362161</v>
      </c>
      <c r="E36" s="163">
        <f>'Ratios 2022'!E42</f>
        <v>0.1514028231</v>
      </c>
      <c r="F36" s="163">
        <f>'Ratios 2023'!E42</f>
        <v>0.1410396306</v>
      </c>
      <c r="G36" s="181">
        <f t="shared" si="1"/>
        <v>0.1559348715</v>
      </c>
      <c r="H36" s="181"/>
      <c r="I36" s="43"/>
      <c r="J36" s="43"/>
      <c r="K36" s="43"/>
      <c r="L36" s="43"/>
      <c r="M36" s="43"/>
      <c r="N36" s="43"/>
      <c r="O36" s="43"/>
      <c r="P36" s="43"/>
      <c r="Q36" s="43"/>
      <c r="R36" s="43"/>
      <c r="S36" s="43"/>
      <c r="T36" s="43"/>
      <c r="U36" s="43"/>
      <c r="V36" s="43"/>
      <c r="W36" s="43"/>
      <c r="X36" s="43"/>
      <c r="Y36" s="43"/>
    </row>
    <row r="37">
      <c r="A37" s="139"/>
      <c r="B37" s="182"/>
      <c r="C37" s="148" t="s">
        <v>224</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225</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226</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255</v>
      </c>
      <c r="E41" s="45" t="s">
        <v>256</v>
      </c>
      <c r="F41" s="45" t="s">
        <v>257</v>
      </c>
      <c r="G41" s="59" t="s">
        <v>258</v>
      </c>
      <c r="H41" s="59"/>
      <c r="I41" s="43"/>
      <c r="J41" s="43"/>
      <c r="K41" s="43"/>
      <c r="L41" s="43"/>
      <c r="M41" s="43"/>
      <c r="N41" s="43"/>
      <c r="O41" s="43"/>
      <c r="P41" s="43"/>
      <c r="Q41" s="43"/>
      <c r="R41" s="43"/>
      <c r="S41" s="43"/>
      <c r="T41" s="43"/>
      <c r="U41" s="43"/>
      <c r="V41" s="43"/>
      <c r="W41" s="43"/>
      <c r="X41" s="43"/>
      <c r="Y41" s="43"/>
    </row>
    <row r="42">
      <c r="A42" s="139"/>
      <c r="B42" s="49"/>
      <c r="C42" s="148" t="s">
        <v>229</v>
      </c>
      <c r="D42" s="166" t="str">
        <f>'Ratios 2021'!D49</f>
        <v>$0</v>
      </c>
      <c r="E42" s="166" t="str">
        <f>'Ratios 2022'!D49</f>
        <v>$0</v>
      </c>
      <c r="F42" s="166" t="str">
        <f>'Ratios 2023'!D49</f>
        <v>$0</v>
      </c>
      <c r="G42" s="183">
        <v>0.0</v>
      </c>
      <c r="H42" s="150" t="s">
        <v>230</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231</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232</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255</v>
      </c>
      <c r="E46" s="45" t="s">
        <v>256</v>
      </c>
      <c r="F46" s="45" t="s">
        <v>257</v>
      </c>
      <c r="G46" s="59" t="s">
        <v>258</v>
      </c>
      <c r="H46" s="59"/>
      <c r="I46" s="43"/>
      <c r="J46" s="43"/>
      <c r="K46" s="43"/>
      <c r="L46" s="43"/>
      <c r="M46" s="43"/>
      <c r="N46" s="43"/>
      <c r="O46" s="43"/>
      <c r="P46" s="43"/>
      <c r="Q46" s="43"/>
      <c r="R46" s="43"/>
      <c r="S46" s="43"/>
      <c r="T46" s="43"/>
      <c r="U46" s="43"/>
      <c r="V46" s="43"/>
      <c r="W46" s="43"/>
      <c r="X46" s="43"/>
      <c r="Y46" s="43"/>
    </row>
    <row r="47">
      <c r="A47" s="139"/>
      <c r="B47" s="49"/>
      <c r="C47" s="148" t="s">
        <v>235</v>
      </c>
      <c r="D47" s="149">
        <f>'Ratios 2021'!D54</f>
        <v>4.748977265</v>
      </c>
      <c r="E47" s="149">
        <f>'Ratios 2022'!D54</f>
        <v>9.770298185</v>
      </c>
      <c r="F47" s="149">
        <f>'Ratios 2023'!D54</f>
        <v>5.680338116</v>
      </c>
      <c r="G47" s="177">
        <f>average(D47:F47)</f>
        <v>6.733204522</v>
      </c>
      <c r="H47" s="150" t="s">
        <v>236</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237</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238</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255</v>
      </c>
      <c r="E51" s="45" t="s">
        <v>256</v>
      </c>
      <c r="F51" s="45" t="s">
        <v>257</v>
      </c>
      <c r="G51" s="59" t="s">
        <v>258</v>
      </c>
      <c r="H51" s="59"/>
      <c r="I51" s="43"/>
      <c r="J51" s="43"/>
      <c r="K51" s="43"/>
      <c r="L51" s="43"/>
      <c r="M51" s="43"/>
      <c r="N51" s="43"/>
      <c r="O51" s="43"/>
      <c r="P51" s="43"/>
      <c r="Q51" s="43"/>
      <c r="R51" s="43"/>
      <c r="S51" s="43"/>
      <c r="T51" s="43"/>
      <c r="U51" s="43"/>
      <c r="V51" s="43"/>
      <c r="W51" s="43"/>
      <c r="X51" s="43"/>
      <c r="Y51" s="43"/>
    </row>
    <row r="52">
      <c r="A52" s="139"/>
      <c r="B52" s="49"/>
      <c r="C52" s="148" t="s">
        <v>241</v>
      </c>
      <c r="D52" s="184">
        <f>'Ratios 2021'!D59</f>
        <v>0.006862233445</v>
      </c>
      <c r="E52" s="184">
        <f>'Ratios 2022'!D59</f>
        <v>0.01090050098</v>
      </c>
      <c r="F52" s="184">
        <f>'Ratios 2023'!D59</f>
        <v>0.008702772754</v>
      </c>
      <c r="G52" s="185">
        <f>average(D52:F52)</f>
        <v>0.008821835728</v>
      </c>
      <c r="H52" s="150" t="s">
        <v>242</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PROGRESSIVE CAREERS &amp; HOUSING</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PROGRESSIVE CAREERS &amp; HOUSING</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2305997.0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9315.0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2315312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1.2353007E7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986227.0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541330.0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45910.0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13926474</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1971.0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70637.0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20181.0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50456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50456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276584.0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107510.0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169074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169074</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100</v>
      </c>
      <c r="D39" s="74"/>
      <c r="E39" s="48">
        <v>29336.0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101</v>
      </c>
      <c r="D40" s="74"/>
      <c r="E40" s="48">
        <v>18579.0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47915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16511202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PROGRESSIVE CAREERS &amp; HOUSING</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963892</v>
      </c>
      <c r="D7" s="99">
        <v>824857.0</v>
      </c>
      <c r="E7" s="99">
        <v>139035.0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7910177</v>
      </c>
      <c r="D9" s="99">
        <v>6923601.0</v>
      </c>
      <c r="E9" s="99">
        <v>986576.0</v>
      </c>
      <c r="F9" s="99">
        <v>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347333</v>
      </c>
      <c r="D10" s="99">
        <v>269567.0</v>
      </c>
      <c r="E10" s="99">
        <v>77766.0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663916</v>
      </c>
      <c r="D11" s="99">
        <v>570442.0</v>
      </c>
      <c r="E11" s="99">
        <v>93474.0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722243</v>
      </c>
      <c r="D12" s="99">
        <v>638492.0</v>
      </c>
      <c r="E12" s="99">
        <v>83751.0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421940</v>
      </c>
      <c r="D20" s="99">
        <v>77367.0</v>
      </c>
      <c r="E20" s="99">
        <v>344573.0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171236</v>
      </c>
      <c r="D22" s="99">
        <v>165911.0</v>
      </c>
      <c r="E22" s="99">
        <v>5325.0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595056</v>
      </c>
      <c r="D25" s="99">
        <v>563858.0</v>
      </c>
      <c r="E25" s="99">
        <v>31198.0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200786</v>
      </c>
      <c r="D26" s="99">
        <v>166833.0</v>
      </c>
      <c r="E26" s="99">
        <v>33953.0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18130</v>
      </c>
      <c r="D28" s="99">
        <v>14467.0</v>
      </c>
      <c r="E28" s="99">
        <v>3663.0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19009</v>
      </c>
      <c r="D29" s="99">
        <v>0.0</v>
      </c>
      <c r="E29" s="99">
        <v>19009.0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279366</v>
      </c>
      <c r="D31" s="99">
        <v>210289.0</v>
      </c>
      <c r="E31" s="99">
        <v>69077.0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179180</v>
      </c>
      <c r="D32" s="99">
        <v>169862.0</v>
      </c>
      <c r="E32" s="99">
        <v>9318.0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102" t="s">
        <v>139</v>
      </c>
      <c r="C34" s="98">
        <f t="shared" si="1"/>
        <v>1211038</v>
      </c>
      <c r="D34" s="99">
        <v>1040680.0</v>
      </c>
      <c r="E34" s="99">
        <v>170358.0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140</v>
      </c>
      <c r="C35" s="98">
        <f t="shared" si="1"/>
        <v>264327</v>
      </c>
      <c r="D35" s="99">
        <v>264327.0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141</v>
      </c>
      <c r="C36" s="98">
        <f t="shared" si="1"/>
        <v>250000</v>
      </c>
      <c r="D36" s="99">
        <v>0.0</v>
      </c>
      <c r="E36" s="99">
        <v>250000.0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142</v>
      </c>
      <c r="C37" s="98">
        <f t="shared" si="1"/>
        <v>94664</v>
      </c>
      <c r="D37" s="99">
        <v>16795.0</v>
      </c>
      <c r="E37" s="99">
        <v>77869.0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166834</v>
      </c>
      <c r="D38" s="99">
        <v>22688.0</v>
      </c>
      <c r="E38" s="99">
        <v>144146.0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14479127</v>
      </c>
      <c r="D40" s="104">
        <f t="shared" si="2"/>
        <v>11940036</v>
      </c>
      <c r="E40" s="104">
        <f t="shared" si="2"/>
        <v>2539091</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PROGRESSIVE CAREERS &amp; HOUSING</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2902712.0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1100.0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1267979.0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21918.0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392820.0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4913078.0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1962453.0</v>
      </c>
      <c r="E12" s="109">
        <f>D11-D12</f>
        <v>2950625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2305997.0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9843151</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965793.0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67546.0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1033339</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8809812.0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8809812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9843151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PROGRESSIVE CAREERS &amp; HOUSING</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2021'!C40</f>
        <v>14479127</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2021'!C31</f>
        <v>279366</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14199761</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1183313.417</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2021'!E2+'Balance Sheet 2021'!E3</f>
        <v>2903812</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2.453966936</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2021'!E30</f>
        <v>8809812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2021'!C40</f>
        <v>14479127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1206593.917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7.301389372</v>
      </c>
      <c r="E14" s="150" t="s">
        <v>193</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2021'!C40</f>
        <v>14479127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1206593.917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0</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2.453966936</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2021'!E2:E7,'Revenues 2021'!F10:F15)</f>
        <v>12353007</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2021'!F44</f>
        <v>16511202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0.7481591589</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2021'!C7:C9)</f>
        <v>8874069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2021'!C10:C12)</f>
        <v>1733492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10607561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2021'!C40</f>
        <v>14479127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0.7326105365</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2021'!C10:C11)</f>
        <v>1011249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2021'!C7:C9)</f>
        <v>8874069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0.1139555034</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222</v>
      </c>
      <c r="D41" s="75">
        <f>'Expenses 2021'!D40</f>
        <v>11940036</v>
      </c>
      <c r="E41" s="165">
        <f t="shared" ref="E41:E44" si="1">D41/$D$44</f>
        <v>0.824637839</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2021'!E40</f>
        <v>2539091</v>
      </c>
      <c r="E42" s="165">
        <f t="shared" si="1"/>
        <v>0.175362161</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14479127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2021'!F9</f>
        <v>2315312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t="str">
        <f>if(D48=0, "$0",D47/D48)</f>
        <v>$0</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2021'!E2:E10)</f>
        <v>4586529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2021'!E19:E22)</f>
        <v>965793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4.748977265</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2021'!E25:E26)</f>
        <v>67546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2021'!E18</f>
        <v>9843151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0.006862233445</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PROGRESSIVE CAREERS &amp; HOUSING</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8390.0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8390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1.5412917E7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1096507.0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607657.0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67</v>
      </c>
      <c r="D13" s="61"/>
      <c r="E13" s="61"/>
      <c r="F13" s="62">
        <v>71244.0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17188325</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222453.0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85159.0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79891.0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5268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5268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244</v>
      </c>
      <c r="D39" s="74"/>
      <c r="E39" s="48">
        <v>216841.0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19756.0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245</v>
      </c>
      <c r="D41" s="74"/>
      <c r="E41" s="48">
        <v>2500.0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246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239097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17663533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PROGRESSIVE CAREERS &amp; HOUSING</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565985</v>
      </c>
      <c r="D7" s="99">
        <v>510027.0</v>
      </c>
      <c r="E7" s="99">
        <v>55958.0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9607927</v>
      </c>
      <c r="D9" s="99">
        <v>8658010.0</v>
      </c>
      <c r="E9" s="99">
        <v>949917.0</v>
      </c>
      <c r="F9" s="99">
        <v>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431078</v>
      </c>
      <c r="D10" s="99">
        <v>322234.0</v>
      </c>
      <c r="E10" s="99">
        <v>108844.0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983530</v>
      </c>
      <c r="D11" s="99">
        <v>764880.0</v>
      </c>
      <c r="E11" s="99">
        <v>218650.0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826214</v>
      </c>
      <c r="D12" s="99">
        <v>749227.0</v>
      </c>
      <c r="E12" s="99">
        <v>76987.0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442468</v>
      </c>
      <c r="D20" s="99">
        <v>128609.0</v>
      </c>
      <c r="E20" s="99">
        <v>313859.0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238775</v>
      </c>
      <c r="D22" s="99">
        <v>230535.0</v>
      </c>
      <c r="E22" s="99">
        <v>8240.0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728461</v>
      </c>
      <c r="D25" s="99">
        <v>693360.0</v>
      </c>
      <c r="E25" s="99">
        <v>35101.0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241166</v>
      </c>
      <c r="D26" s="99">
        <v>201157.0</v>
      </c>
      <c r="E26" s="99">
        <v>40009.0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12649</v>
      </c>
      <c r="D28" s="99">
        <v>9951.0</v>
      </c>
      <c r="E28" s="99">
        <v>2698.0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16225</v>
      </c>
      <c r="D29" s="99">
        <v>0.0</v>
      </c>
      <c r="E29" s="99">
        <v>16225.0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299518</v>
      </c>
      <c r="D31" s="99">
        <v>212401.0</v>
      </c>
      <c r="E31" s="99">
        <v>87117.0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182878</v>
      </c>
      <c r="D32" s="99">
        <v>179909.0</v>
      </c>
      <c r="E32" s="99">
        <v>2969.0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247</v>
      </c>
      <c r="C34" s="98">
        <f t="shared" si="1"/>
        <v>1206493</v>
      </c>
      <c r="D34" s="99">
        <v>1030308.0</v>
      </c>
      <c r="E34" s="99">
        <v>176185.0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248</v>
      </c>
      <c r="C35" s="98">
        <f t="shared" si="1"/>
        <v>329900</v>
      </c>
      <c r="D35" s="99">
        <v>324335.0</v>
      </c>
      <c r="E35" s="99">
        <v>5565.0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140</v>
      </c>
      <c r="C36" s="98">
        <f t="shared" si="1"/>
        <v>250205</v>
      </c>
      <c r="D36" s="99">
        <v>250205.0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141</v>
      </c>
      <c r="C37" s="98">
        <f t="shared" si="1"/>
        <v>250000</v>
      </c>
      <c r="D37" s="99">
        <v>0.0</v>
      </c>
      <c r="E37" s="99">
        <v>250000.0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213810</v>
      </c>
      <c r="D38" s="99">
        <v>14436.0</v>
      </c>
      <c r="E38" s="99">
        <v>199374.0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16827282</v>
      </c>
      <c r="D40" s="104">
        <f t="shared" si="2"/>
        <v>14279584</v>
      </c>
      <c r="E40" s="104">
        <f t="shared" si="2"/>
        <v>2547698</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PROGRESSIVE CAREERS &amp; HOUSING</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171357.0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5247546.0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1325217.0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21918.0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68608.0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5889878.0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2264913.0</v>
      </c>
      <c r="E12" s="109">
        <f>D11-D12</f>
        <v>3624965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10459611</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699533.0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114015.0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813548</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9646063.0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9646063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10459611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