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<sst xmlns="http://schemas.openxmlformats.org/spreadsheetml/2006/main" count="870" uniqueCount="256">
  <si>
    <t>NATIVE AMERICANS IN PHILANTHROPY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</si>
  <si>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</si>
  <si>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</si>
  <si>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</si>
  <si>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</si>
  <si>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</si>
  <si>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</si>
  <si>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</si>
  <si>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</si>
  <si>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</si>
  <si>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</si>
  <si>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</si>
  <si>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</si>
  <si>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</si>
  <si>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</si>
  <si>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</si>
  <si>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</si>
  <si>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</si>
  <si>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</si>
  <si>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</si>
  <si>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</si>
  <si>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</si>
  <si>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</si>
  <si>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</si>
  <si>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</si>
  <si>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</si>
  <si>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</si>
  <si>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</si>
  <si>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</si>
  <si>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</si>
  <si>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</si>
  <si>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</si>
  <si>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</si>
  <si>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</si>
  <si>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</si>
  <si>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</si>
  <si>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</si>
  <si>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</si>
  <si>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</si>
  <si>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</si>
  <si>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</si>
  <si>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</si>
  <si>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</si>
  <si>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</si>
  <si>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</si>
  <si>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</si>
  <si>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</si>
  <si>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</si>
  <si>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</si>
  <si>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</si>
  <si>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</si>
  <si>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</si>
  <si>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</si>
  <si>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</si>
  <si>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</si>
  <si>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</si>
  <si>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</si>
  <si>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</si>
  <si>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</si>
  <si>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</si>
  <si>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</si>
  <si>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</si>
  <si>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</si>
  <si>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</si>
  <si>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Common Counsel Foundation</t>
  </si>
  <si>
    <t>Consulting Services</t>
  </si>
  <si>
    <t>Fiscal Sponsorship Fees</t>
  </si>
  <si>
    <t>Miscellaneous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</si>
  <si>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</si>
  <si>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</si>
  <si>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</si>
  <si>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</si>
  <si>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</si>
  <si>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</si>
  <si>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</si>
  <si>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</si>
  <si>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</si>
  <si>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</si>
  <si>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</si>
  <si>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</si>
  <si>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</si>
  <si>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</si>
  <si>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</si>
  <si>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</si>
  <si>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</si>
  <si>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</si>
  <si>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</si>
  <si>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</si>
  <si>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</si>
  <si>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</si>
  <si>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</si>
  <si>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</si>
  <si>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</si>
  <si>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</si>
  <si>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</si>
  <si>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</si>
  <si>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</si>
  <si>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</si>
  <si>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</si>
  <si>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</si>
  <si>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</si>
  <si>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</si>
  <si>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</si>
  <si>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</si>
  <si>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</si>
  <si>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</si>
  <si>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</si>
  <si>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</si>
  <si>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</si>
  <si>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</si>
  <si>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</si>
  <si>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</si>
  <si>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</si>
  <si>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</si>
  <si>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</si>
  <si>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</si>
  <si>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</si>
  <si>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</si>
  <si>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</si>
  <si>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</si>
  <si>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</si>
  <si>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</si>
  <si>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</si>
  <si>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</si>
  <si>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</si>
  <si>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</si>
  <si>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</si>
  <si>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</si>
  <si>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</si>
  <si>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</si>
  <si>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</si>
  <si>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</si>
  <si>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</si>
  <si>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</si>
  <si>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</si>
  <si>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</si>
  <si>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</si>
  <si>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Event Expense</t>
  </si>
  <si>
    <t>Bad Debt Expense</t>
  </si>
  <si>
    <t xml:space="preserve"> Dues and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</si>
  <si>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</si>
  <si>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</si>
  <si>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</si>
  <si>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</si>
  <si>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</si>
  <si>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</si>
  <si>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</si>
  <si>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</si>
  <si>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</si>
  <si>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</si>
  <si>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</si>
  <si>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</si>
  <si>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</si>
  <si>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</si>
  <si>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</si>
  <si>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</si>
  <si>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</si>
  <si>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</si>
  <si>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</si>
  <si>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</si>
  <si>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</si>
  <si>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</si>
  <si>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</si>
  <si>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</si>
  <si>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</si>
  <si>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</si>
  <si>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</si>
  <si>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</si>
  <si>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</si>
  <si>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</si>
  <si>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</si>
  <si>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</si>
  <si>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</si>
  <si>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</si>
  <si>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</si>
  <si>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</si>
  <si>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</si>
  <si>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</si>
  <si>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</si>
  <si>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</si>
  <si>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</si>
  <si>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</si>
  <si>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</si>
  <si>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</si>
  <si>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</si>
  <si>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</si>
  <si>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</si>
  <si>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</si>
  <si>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</si>
  <si>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</si>
  <si>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</si>
  <si>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</si>
  <si>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</si>
  <si>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</si>
  <si>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</si>
  <si>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</si>
  <si>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</si>
  <si>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</si>
  <si>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</si>
  <si>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</si>
  <si>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</si>
  <si>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</si>
  <si>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</si>
  <si>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</si>
  <si>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</si>
  <si>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</si>
  <si>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</si>
  <si>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</si>
  <si>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</si>
  <si>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</si>
  <si>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</si>
  <si>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</si>
  <si>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</si>
  <si>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</si>
  <si>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</si>
  <si>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</si>
  <si>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</si>
  <si>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</si>
  <si>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</si>
  <si>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</si>
  <si>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</si>
  <si>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</si>
  <si>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</si>
  <si>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</si>
  <si>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</si>
  <si>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</si>
  <si>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</si>
  <si>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</si>
  <si>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</si>
  <si>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</si>
  <si>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</si>
  <si>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</si>
  <si>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</si>
  <si>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</si>
  <si>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</si>
  <si>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</si>
  <si>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</si>
  <si>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</si>
  <si>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</si>
  <si>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</si>
  <si>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Fees for services</t>
  </si>
  <si>
    <t>Conferences</t>
  </si>
  <si>
    <t>Leadership and Education Programs</t>
  </si>
  <si>
    <t>Consulting</t>
  </si>
  <si>
    <r>
      <rPr>
        <rFont val="Roboto"/>
        <color rgb="FF000000"/>
        <sz val="10.0"/>
      </rPr>
      <t xml:space="preserve">Gross amount from sales of </t>
    </r>
    <r>
      <rPr>
        <rFont val="Roboto"/>
        <color rgb="FF000000"/>
        <sz val="10.0"/>
      </rPr>
      <t>assets other than inventory</t>
    </r>
  </si>
  <si>
    <t>Bank Charges</t>
  </si>
  <si>
    <t>Dues and Subscriptions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</si>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</sst>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NATIVE AMERICANS IN PHILANTHROPY</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9233562</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13670</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9219892</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768324.3333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11428124</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14.87408833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6772455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9233562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769463.5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8.801528598</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3018449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9233562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769463.5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3.922796858</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18.79688519</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12251155</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13762037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0.8902137816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2370088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432578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2802666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9233562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0.3035303169</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289370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2370088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0.122092513</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247</v>
      </c>
      <c r="D41" s="75">
        <f>'Expenses 2023'!D40</f>
        <v>7555025</v>
      </c>
      <c r="E41" s="164">
        <f t="shared" ref="E41:E44" si="1">D41/$D$44</f>
        <v>0.8182134912</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1275853</v>
      </c>
      <c r="E42" s="164">
        <f t="shared" si="1"/>
        <v>0.1381756033</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402684</v>
      </c>
      <c r="E43" s="164">
        <f t="shared" si="1"/>
        <v>0.04361090552</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9233562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12251155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402684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30.42374418</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15996674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794747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20.12800803</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19024417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NATIVE AMERICANS IN PHILANTHROPY</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1.2893744E7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12893744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604771.0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249863.0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120666.0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975300</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172556.0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14041600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NATIVE AMERICANS IN PHILANTHROPY</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4439729</v>
      </c>
      <c r="D3" s="99">
        <v>4439729.0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816827</v>
      </c>
      <c r="D7" s="99">
        <v>447276.0</v>
      </c>
      <c r="E7" s="99">
        <v>233657.0</v>
      </c>
      <c r="F7" s="99">
        <v>135894.0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2047655</v>
      </c>
      <c r="D9" s="99">
        <v>1095424.0</v>
      </c>
      <c r="E9" s="99">
        <v>612389.0</v>
      </c>
      <c r="F9" s="99">
        <v>339842.0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39170</v>
      </c>
      <c r="D10" s="99">
        <v>25027.0</v>
      </c>
      <c r="E10" s="99">
        <v>7513.0</v>
      </c>
      <c r="F10" s="99">
        <v>6630.0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207652</v>
      </c>
      <c r="D11" s="99">
        <v>132679.0</v>
      </c>
      <c r="E11" s="99">
        <v>39823.0</v>
      </c>
      <c r="F11" s="99">
        <v>35150.0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229210</v>
      </c>
      <c r="D12" s="99">
        <v>141203.0</v>
      </c>
      <c r="E12" s="99">
        <v>50977.0</v>
      </c>
      <c r="F12" s="99">
        <v>37030.0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40260</v>
      </c>
      <c r="D14" s="99">
        <v>8012.0</v>
      </c>
      <c r="E14" s="99">
        <v>32248.0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185822</v>
      </c>
      <c r="D15" s="99">
        <v>71741.0</v>
      </c>
      <c r="E15" s="99">
        <v>114081.0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372313</v>
      </c>
      <c r="D16" s="99">
        <v>27895.0</v>
      </c>
      <c r="E16" s="99">
        <v>344418.0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1765234</v>
      </c>
      <c r="D20" s="99">
        <v>1256734.0</v>
      </c>
      <c r="E20" s="99">
        <v>441024.0</v>
      </c>
      <c r="F20" s="99">
        <v>67476.0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83270</v>
      </c>
      <c r="D21" s="99">
        <v>78466.0</v>
      </c>
      <c r="E21" s="99">
        <v>4530.0</v>
      </c>
      <c r="F21" s="99">
        <v>274.0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128295</v>
      </c>
      <c r="D22" s="99">
        <v>61466.0</v>
      </c>
      <c r="E22" s="99">
        <v>56324.0</v>
      </c>
      <c r="F22" s="99">
        <v>10505.0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203898</v>
      </c>
      <c r="D23" s="99">
        <v>6560.0</v>
      </c>
      <c r="E23" s="99">
        <v>197338.0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101653</v>
      </c>
      <c r="D25" s="99">
        <v>1413.0</v>
      </c>
      <c r="E25" s="99">
        <v>99367.0</v>
      </c>
      <c r="F25" s="99">
        <v>873.0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649820</v>
      </c>
      <c r="D26" s="99">
        <v>447339.0</v>
      </c>
      <c r="E26" s="99">
        <v>178025.0</v>
      </c>
      <c r="F26" s="99">
        <v>24456.0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350564</v>
      </c>
      <c r="D28" s="99">
        <v>301434.0</v>
      </c>
      <c r="E28" s="99">
        <v>42008.0</v>
      </c>
      <c r="F28" s="99">
        <v>7122.0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6456</v>
      </c>
      <c r="D31" s="99">
        <v>0.0</v>
      </c>
      <c r="E31" s="99">
        <v>6456.0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6423</v>
      </c>
      <c r="D32" s="99">
        <v>288.0</v>
      </c>
      <c r="E32" s="99">
        <v>6019.0</v>
      </c>
      <c r="F32" s="99">
        <v>116.0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11674251</v>
      </c>
      <c r="D40" s="103">
        <f t="shared" si="2"/>
        <v>8542686</v>
      </c>
      <c r="E40" s="103">
        <f t="shared" si="2"/>
        <v>2466197</v>
      </c>
      <c r="F40" s="103">
        <f t="shared" si="2"/>
        <v>665368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NATIVE AMERICANS IN PHILANTHROPY</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1.2303138E7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5886582.0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38667.0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170325.0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167487.0</v>
      </c>
      <c r="E12" s="108">
        <f>D11-D12</f>
        <v>2838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3173353.0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21404578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391143.0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36832.0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373322.0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801297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6954785.0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1.3648496E7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20603281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21404578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NATIVE AMERICANS IN PHILANTHROPY</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11674251</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6456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11667795</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972316.25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12303138</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12.65343246</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6954785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11674251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972854.25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7.14884578</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3173353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11674251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972854.25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3.261899714</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15.91533218</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12893744</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14041600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0.9182531905</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2864482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476032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3340514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11674251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0.2861437535</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246822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2864482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0.08616636446</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249</v>
      </c>
      <c r="D41" s="75">
        <f>'Expenses 2024'!D40</f>
        <v>8542686</v>
      </c>
      <c r="E41" s="164">
        <f t="shared" ref="E41:E44" si="1">D41/$D$44</f>
        <v>0.7317545254</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2466197</v>
      </c>
      <c r="E42" s="164">
        <f t="shared" si="1"/>
        <v>0.211250983</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665368</v>
      </c>
      <c r="E43" s="164">
        <f t="shared" si="1"/>
        <v>0.05699449155</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11674251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12893744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665368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19.37836506</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18228387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801297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22.74860258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21404578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NATIVE AMERICANS IN PHILANTHROPY</v>
      </c>
      <c r="B1" s="2" t="s">
        <v>250</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8"/>
      <c r="B5" s="49"/>
      <c r="C5" s="147" t="s">
        <v>183</v>
      </c>
      <c r="D5" s="176">
        <f>'Ratios 2022'!D8</f>
        <v>14.6200965</v>
      </c>
      <c r="E5" s="176">
        <f>'Ratios 2023'!D8</f>
        <v>14.87408833</v>
      </c>
      <c r="F5" s="176">
        <f>'Ratios 2024'!D8</f>
        <v>12.65343246</v>
      </c>
      <c r="G5" s="176">
        <f>average(D5:F5)</f>
        <v>14.04920576</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8"/>
      <c r="B10" s="49"/>
      <c r="C10" s="147" t="s">
        <v>191</v>
      </c>
      <c r="D10" s="148">
        <f>'Ratios 2022'!D14</f>
        <v>6.228376534</v>
      </c>
      <c r="E10" s="148">
        <f>'Ratios 2023'!D14</f>
        <v>8.801528598</v>
      </c>
      <c r="F10" s="148">
        <f>'Ratios 2024'!D14</f>
        <v>7.14884578</v>
      </c>
      <c r="G10" s="176">
        <f>average(D10:F10)</f>
        <v>7.392916971</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1.351861778</v>
      </c>
      <c r="E15" s="179">
        <f>'Ratios 2023'!D20</f>
        <v>3.922796858</v>
      </c>
      <c r="F15" s="179">
        <f>'Ratios 2024'!D20</f>
        <v>3.261899714</v>
      </c>
      <c r="G15" s="176">
        <f>average(D15:F15)</f>
        <v>2.84551945</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0.899570059</v>
      </c>
      <c r="E20" s="162">
        <f>'Ratios 2023'!D26</f>
        <v>0.8902137816</v>
      </c>
      <c r="F20" s="162">
        <f>'Ratios 2024'!D26</f>
        <v>0.9182531905</v>
      </c>
      <c r="G20" s="180">
        <f>average(D20:F20)</f>
        <v>0.9026790104</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0.3135011357</v>
      </c>
      <c r="E25" s="162">
        <f>'Ratios 2023'!D33</f>
        <v>0.3035303169</v>
      </c>
      <c r="F25" s="162">
        <f>'Ratios 2024'!D33</f>
        <v>0.2861437535</v>
      </c>
      <c r="G25" s="180">
        <f>average(D25:F25)</f>
        <v>0.301058402</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0.177644643</v>
      </c>
      <c r="E30" s="162">
        <f>'Ratios 2023'!D38</f>
        <v>0.122092513</v>
      </c>
      <c r="F30" s="162">
        <f>'Ratios 2024'!D38</f>
        <v>0.08616636446</v>
      </c>
      <c r="G30" s="180">
        <f>average(D30:F30)</f>
        <v>0.1286345068</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8"/>
      <c r="B35" s="49"/>
      <c r="C35" s="147" t="s">
        <v>255</v>
      </c>
      <c r="D35" s="162">
        <f>'Ratios 2022'!E41</f>
        <v>0.7492009231</v>
      </c>
      <c r="E35" s="162">
        <f>'Ratios 2023'!E41</f>
        <v>0.8182134912</v>
      </c>
      <c r="F35" s="162">
        <f>'Ratios 2024'!E41</f>
        <v>0.7317545254</v>
      </c>
      <c r="G35" s="180">
        <f t="shared" ref="G35:G37" si="1">average(D35:F35)</f>
        <v>0.7663896466</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0.1606466672</v>
      </c>
      <c r="E36" s="162">
        <f>'Ratios 2023'!E42</f>
        <v>0.1381756033</v>
      </c>
      <c r="F36" s="162">
        <f>'Ratios 2024'!E42</f>
        <v>0.211250983</v>
      </c>
      <c r="G36" s="180">
        <f t="shared" si="1"/>
        <v>0.1700244179</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0.09015240968</v>
      </c>
      <c r="E37" s="162">
        <f>'Ratios 2023'!E43</f>
        <v>0.04361090552</v>
      </c>
      <c r="F37" s="162">
        <f>'Ratios 2024'!E43</f>
        <v>0.05699449155</v>
      </c>
      <c r="G37" s="180">
        <f t="shared" si="1"/>
        <v>0.06358593558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17.45416532</v>
      </c>
      <c r="E42" s="165">
        <f>'Ratios 2023'!D49</f>
        <v>30.42374418</v>
      </c>
      <c r="F42" s="165">
        <f>'Ratios 2024'!D49</f>
        <v>19.37836506</v>
      </c>
      <c r="G42" s="182">
        <f>average(D42:F42)</f>
        <v>22.41875818</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12.53070465</v>
      </c>
      <c r="E47" s="148">
        <f>'Ratios 2023'!D54</f>
        <v>20.12800803</v>
      </c>
      <c r="F47" s="148">
        <f>'Ratios 2024'!D54</f>
        <v>22.74860258</v>
      </c>
      <c r="G47" s="176">
        <f>average(D47:F47)</f>
        <v>18.46910509</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NATIVE AMERICANS IN PHILANTHROPY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NATIVE AMERICANS IN PHILANTHROPY</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420159.0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1.2294415E7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12714574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480047.0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400867.0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36500.0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6984.0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924398</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28018.0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13666990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NATIVE AMERICANS IN PHILANTHROPY</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2640020</v>
      </c>
      <c r="D3" s="99">
        <v>2640020.0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881265</v>
      </c>
      <c r="D7" s="99">
        <v>559866.0</v>
      </c>
      <c r="E7" s="99">
        <v>119888.0</v>
      </c>
      <c r="F7" s="99">
        <v>201511.0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1126558</v>
      </c>
      <c r="D9" s="99">
        <v>715701.0</v>
      </c>
      <c r="E9" s="99">
        <v>153257.0</v>
      </c>
      <c r="F9" s="99">
        <v>257600.0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356679</v>
      </c>
      <c r="D11" s="99">
        <v>234152.0</v>
      </c>
      <c r="E11" s="99">
        <v>37728.0</v>
      </c>
      <c r="F11" s="99">
        <v>84799.0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168669</v>
      </c>
      <c r="D12" s="99">
        <v>106205.0</v>
      </c>
      <c r="E12" s="99">
        <v>23691.0</v>
      </c>
      <c r="F12" s="99">
        <v>38773.0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21567</v>
      </c>
      <c r="D14" s="99">
        <v>5756.0</v>
      </c>
      <c r="E14" s="99">
        <v>15361.0</v>
      </c>
      <c r="F14" s="99">
        <v>450.0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260784</v>
      </c>
      <c r="D16" s="99">
        <v>138108.0</v>
      </c>
      <c r="E16" s="99">
        <v>111886.0</v>
      </c>
      <c r="F16" s="99">
        <v>10790.0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1226472</v>
      </c>
      <c r="D20" s="99">
        <v>644229.0</v>
      </c>
      <c r="E20" s="99">
        <v>541825.0</v>
      </c>
      <c r="F20" s="99">
        <v>40418.0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148270</v>
      </c>
      <c r="D21" s="99">
        <v>86342.0</v>
      </c>
      <c r="E21" s="99">
        <v>54091.0</v>
      </c>
      <c r="F21" s="99">
        <v>7837.0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68285</v>
      </c>
      <c r="D22" s="99">
        <v>49562.0</v>
      </c>
      <c r="E22" s="99">
        <v>15868.0</v>
      </c>
      <c r="F22" s="99">
        <v>2855.0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80106</v>
      </c>
      <c r="D23" s="99">
        <v>39793.0</v>
      </c>
      <c r="E23" s="99">
        <v>37082.0</v>
      </c>
      <c r="F23" s="99">
        <v>3231.0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71553</v>
      </c>
      <c r="D25" s="99">
        <v>45678.0</v>
      </c>
      <c r="E25" s="99">
        <v>21440.0</v>
      </c>
      <c r="F25" s="99">
        <v>4435.0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597272</v>
      </c>
      <c r="D26" s="99">
        <v>450921.0</v>
      </c>
      <c r="E26" s="99">
        <v>81911.0</v>
      </c>
      <c r="F26" s="99">
        <v>64440.0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41772</v>
      </c>
      <c r="D28" s="99">
        <v>31589.0</v>
      </c>
      <c r="E28" s="99">
        <v>8769.0</v>
      </c>
      <c r="F28" s="99">
        <v>1414.0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13723</v>
      </c>
      <c r="D31" s="99">
        <v>8783.0</v>
      </c>
      <c r="E31" s="99">
        <v>4254.0</v>
      </c>
      <c r="F31" s="99">
        <v>686.0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9910</v>
      </c>
      <c r="D32" s="99">
        <v>6391.0</v>
      </c>
      <c r="E32" s="99">
        <v>3030.0</v>
      </c>
      <c r="F32" s="99">
        <v>489.0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332163</v>
      </c>
      <c r="D34" s="99">
        <v>276254.0</v>
      </c>
      <c r="E34" s="99">
        <v>47922.0</v>
      </c>
      <c r="F34" s="99">
        <v>7987.0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21000</v>
      </c>
      <c r="D35" s="99">
        <v>6000.0</v>
      </c>
      <c r="E35" s="99">
        <v>15000.0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14193</v>
      </c>
      <c r="D36" s="99">
        <v>8389.0</v>
      </c>
      <c r="E36" s="99">
        <v>5064.0</v>
      </c>
      <c r="F36" s="99">
        <v>740.0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8080261</v>
      </c>
      <c r="D40" s="103">
        <f t="shared" si="2"/>
        <v>6053739</v>
      </c>
      <c r="E40" s="103">
        <f t="shared" si="2"/>
        <v>1298067</v>
      </c>
      <c r="F40" s="103">
        <f t="shared" si="2"/>
        <v>728455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NATIVE AMERICANS IN PHILANTHROPY</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9827797.0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3932248.0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46536.0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168629.0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147361.0</v>
      </c>
      <c r="E12" s="108">
        <f>D11-D12</f>
        <v>21268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910283.0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14738132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890915.0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210905.0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1101820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4193909.0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9442403.0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13636312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14738132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NATIVE AMERICANS IN PHILANTHROPY</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8080261</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13723</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8066538</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672211.5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9827797</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14.6200965</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4193909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8080261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673355.0833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6.228376534</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910283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8080261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673355.0833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1.351861778</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15.97195828</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12294415</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13666990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0.899570059</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2007823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525348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2533171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8080261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0.3135011357</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356679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2007823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0.177644643</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6053739</v>
      </c>
      <c r="E41" s="164">
        <f t="shared" ref="E41:E44" si="1">D41/$D$44</f>
        <v>0.7492009231</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1298067</v>
      </c>
      <c r="E42" s="164">
        <f t="shared" si="1"/>
        <v>0.1606466672</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728455</v>
      </c>
      <c r="E43" s="164">
        <f t="shared" si="1"/>
        <v>0.09015240968</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8080261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12714574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728455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17.45416532</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13806581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1101820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12.53070465</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14738132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NATIVE AMERICANS IN PHILANTHROPY</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1.2251155E7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5000.0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12251155</v>
      </c>
      <c r="G9" s="58"/>
      <c r="H9" s="58"/>
      <c r="I9" s="58"/>
      <c r="J9" s="58"/>
      <c r="K9" s="58"/>
      <c r="L9" s="58"/>
      <c r="M9" s="58"/>
      <c r="N9" s="58"/>
      <c r="O9" s="58"/>
      <c r="P9" s="58"/>
      <c r="Q9" s="58"/>
      <c r="R9" s="58"/>
      <c r="S9" s="58"/>
      <c r="T9" s="58"/>
      <c r="U9" s="58"/>
      <c r="V9" s="58"/>
      <c r="W9" s="58"/>
      <c r="X9" s="58"/>
      <c r="Y9" s="58"/>
      <c r="Z9" s="58"/>
    </row>
    <row r="10">
      <c r="A10" s="44" t="s">
        <v>62</v>
      </c>
      <c r="B10" s="59" t="s">
        <v>63</v>
      </c>
      <c r="C10" s="60" t="s">
        <v>240</v>
      </c>
      <c r="D10" s="15"/>
      <c r="E10" s="15"/>
      <c r="F10" s="48">
        <v>516952.0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49</v>
      </c>
      <c r="D11" s="61"/>
      <c r="E11" s="61"/>
      <c r="F11" s="62">
        <v>443937.0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241</v>
      </c>
      <c r="D12" s="61"/>
      <c r="E12" s="61"/>
      <c r="F12" s="62">
        <v>338701.0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242</v>
      </c>
      <c r="D13" s="61"/>
      <c r="E13" s="61"/>
      <c r="F13" s="62">
        <v>156130.0</v>
      </c>
      <c r="G13" s="171"/>
      <c r="H13" s="43"/>
      <c r="J13" s="171"/>
      <c r="K13" s="43"/>
      <c r="L13" s="43"/>
      <c r="M13" s="43"/>
      <c r="N13" s="43"/>
      <c r="O13" s="43"/>
      <c r="P13" s="43"/>
      <c r="Q13" s="43"/>
      <c r="R13" s="43"/>
      <c r="S13" s="43"/>
      <c r="T13" s="43"/>
      <c r="U13" s="43"/>
      <c r="V13" s="43"/>
      <c r="W13" s="43"/>
      <c r="X13" s="43"/>
      <c r="Y13" s="43"/>
      <c r="Z13" s="43"/>
    </row>
    <row r="14">
      <c r="A14" s="49"/>
      <c r="B14" s="45" t="s">
        <v>54</v>
      </c>
      <c r="C14" s="173" t="s">
        <v>243</v>
      </c>
      <c r="D14" s="61"/>
      <c r="E14" s="61"/>
      <c r="F14" s="62">
        <v>11332.0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1467052</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43830.0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13762037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NATIVE AMERICANS IN PHILANTHROPY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2508654</v>
      </c>
      <c r="D3" s="99">
        <v>2508654.0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680001</v>
      </c>
      <c r="D7" s="99">
        <v>550800.0</v>
      </c>
      <c r="E7" s="99">
        <v>61201.0</v>
      </c>
      <c r="F7" s="99">
        <v>68000.0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1690087</v>
      </c>
      <c r="D9" s="99">
        <v>1384129.0</v>
      </c>
      <c r="E9" s="99">
        <v>104459.0</v>
      </c>
      <c r="F9" s="99">
        <v>201499.0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26842</v>
      </c>
      <c r="D10" s="99">
        <v>21742.0</v>
      </c>
      <c r="E10" s="99">
        <v>2416.0</v>
      </c>
      <c r="F10" s="99">
        <v>2684.0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262528</v>
      </c>
      <c r="D11" s="99">
        <v>214318.0</v>
      </c>
      <c r="E11" s="99">
        <v>21384.0</v>
      </c>
      <c r="F11" s="99">
        <v>26826.0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143208</v>
      </c>
      <c r="D12" s="99">
        <v>116886.0</v>
      </c>
      <c r="E12" s="99">
        <v>11696.0</v>
      </c>
      <c r="F12" s="99">
        <v>14626.0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46957</v>
      </c>
      <c r="D14" s="99">
        <v>0.0</v>
      </c>
      <c r="E14" s="99">
        <v>46957.0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116713</v>
      </c>
      <c r="D15" s="99">
        <v>16119.0</v>
      </c>
      <c r="E15" s="99">
        <v>100594.0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186995</v>
      </c>
      <c r="D16" s="99">
        <v>14090.0</v>
      </c>
      <c r="E16" s="99">
        <v>172905.0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1396064</v>
      </c>
      <c r="D20" s="99">
        <v>1271444.0</v>
      </c>
      <c r="E20" s="99">
        <v>80827.0</v>
      </c>
      <c r="F20" s="99">
        <v>43793.0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473444</v>
      </c>
      <c r="D21" s="99">
        <v>429265.0</v>
      </c>
      <c r="E21" s="99">
        <v>44159.0</v>
      </c>
      <c r="F21" s="99">
        <v>20.0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52633</v>
      </c>
      <c r="D22" s="99">
        <v>35625.0</v>
      </c>
      <c r="E22" s="99">
        <v>13324.0</v>
      </c>
      <c r="F22" s="99">
        <v>3684.0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148568</v>
      </c>
      <c r="D23" s="99">
        <v>16027.0</v>
      </c>
      <c r="E23" s="99">
        <v>132541.0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87011</v>
      </c>
      <c r="D25" s="99">
        <v>3225.0</v>
      </c>
      <c r="E25" s="99">
        <v>81507.0</v>
      </c>
      <c r="F25" s="99">
        <v>2279.0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689253</v>
      </c>
      <c r="D26" s="99">
        <v>445651.0</v>
      </c>
      <c r="E26" s="99">
        <v>210751.0</v>
      </c>
      <c r="F26" s="99">
        <v>32851.0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645772</v>
      </c>
      <c r="D28" s="99">
        <v>493473.0</v>
      </c>
      <c r="E28" s="99">
        <v>149937.0</v>
      </c>
      <c r="F28" s="99">
        <v>2362.0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13670</v>
      </c>
      <c r="D31" s="99">
        <v>0.0</v>
      </c>
      <c r="E31" s="99">
        <v>13670.0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25444</v>
      </c>
      <c r="D32" s="99">
        <v>5434.0</v>
      </c>
      <c r="E32" s="99">
        <v>18759.0</v>
      </c>
      <c r="F32" s="99">
        <v>1251.0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245</v>
      </c>
      <c r="C34" s="98">
        <f t="shared" si="1"/>
        <v>28498</v>
      </c>
      <c r="D34" s="99">
        <v>27210.0</v>
      </c>
      <c r="E34" s="99">
        <v>0.0</v>
      </c>
      <c r="F34" s="99">
        <v>1288.0</v>
      </c>
      <c r="G34" s="43"/>
      <c r="H34" s="43"/>
      <c r="I34" s="43"/>
      <c r="J34" s="43"/>
      <c r="K34" s="43"/>
      <c r="L34" s="43"/>
      <c r="M34" s="43"/>
      <c r="N34" s="43"/>
      <c r="O34" s="43"/>
      <c r="P34" s="43"/>
      <c r="Q34" s="43"/>
      <c r="R34" s="43"/>
      <c r="S34" s="43"/>
      <c r="T34" s="43"/>
      <c r="U34" s="43"/>
      <c r="V34" s="43"/>
      <c r="W34" s="43"/>
      <c r="X34" s="43"/>
      <c r="Y34" s="43"/>
      <c r="Z34" s="43"/>
    </row>
    <row r="35">
      <c r="A35" s="45" t="s">
        <v>48</v>
      </c>
      <c r="B35" s="102" t="s">
        <v>67</v>
      </c>
      <c r="C35" s="98">
        <f t="shared" si="1"/>
        <v>4548</v>
      </c>
      <c r="D35" s="99">
        <v>225.0</v>
      </c>
      <c r="E35" s="99">
        <v>4323.0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246</v>
      </c>
      <c r="C36" s="98">
        <f t="shared" si="1"/>
        <v>4453</v>
      </c>
      <c r="D36" s="99">
        <v>708.0</v>
      </c>
      <c r="E36" s="99">
        <v>2224.0</v>
      </c>
      <c r="F36" s="99">
        <v>1521.0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2219</v>
      </c>
      <c r="D37" s="99">
        <v>0.0</v>
      </c>
      <c r="E37" s="99">
        <v>2219.0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9233562</v>
      </c>
      <c r="D40" s="103">
        <f t="shared" si="2"/>
        <v>7555025</v>
      </c>
      <c r="E40" s="103">
        <f t="shared" si="2"/>
        <v>1275853</v>
      </c>
      <c r="F40" s="103">
        <f t="shared" si="2"/>
        <v>402684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NATIVE AMERICANS IN PHILANTHROPY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1.1428124E7</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4552469.0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16081.0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170325.0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161031.0</v>
      </c>
      <c r="E12" s="108">
        <f>D11-D12</f>
        <v>9294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3018449.0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19024417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332284.0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250000.0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212463.0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794747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6772455.0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1.1457215E7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18229670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19024417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