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<sst xmlns="http://schemas.openxmlformats.org/spreadsheetml/2006/main" count="867" uniqueCount="253">
  <si>
    <t>GEORGIA RESILIENCE AND OPPORTUNITY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</si>
  <si>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</si>
  <si>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</si>
  <si>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</si>
  <si>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</si>
  <si>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</si>
  <si>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</si>
  <si>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</si>
  <si>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</si>
  <si>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</si>
  <si>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</si>
  <si>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</si>
  <si>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</si>
  <si>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</si>
  <si>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</si>
  <si>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</si>
  <si>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</si>
  <si>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</si>
  <si>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</si>
  <si>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</si>
  <si>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</si>
  <si>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</si>
  <si>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</si>
  <si>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</si>
  <si>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</si>
  <si>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</si>
  <si>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</si>
  <si>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</si>
  <si>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</si>
  <si>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</si>
  <si>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</si>
  <si>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</si>
  <si>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</si>
  <si>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</si>
  <si>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</si>
  <si>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</si>
  <si>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</si>
  <si>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</si>
  <si>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</si>
  <si>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</si>
  <si>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</si>
  <si>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</si>
  <si>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</si>
  <si>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</si>
  <si>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</si>
  <si>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</si>
  <si>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</si>
  <si>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</si>
  <si>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</si>
  <si>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</si>
  <si>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</si>
  <si>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</si>
  <si>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</si>
  <si>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</si>
  <si>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</si>
  <si>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</si>
  <si>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</si>
  <si>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</si>
  <si>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</si>
  <si>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</si>
  <si>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</si>
  <si>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</si>
  <si>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</si>
  <si>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</si>
  <si>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</si>
  <si>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</si>
  <si>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</si>
  <si>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</si>
  <si>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</si>
  <si>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</si>
  <si>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</si>
  <si>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</si>
  <si>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</si>
  <si>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</si>
  <si>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</si>
  <si>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</si>
  <si>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</si>
  <si>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</si>
  <si>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</si>
  <si>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</si>
  <si>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</si>
  <si>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</si>
  <si>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</si>
  <si>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</si>
  <si>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</si>
  <si>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</si>
  <si>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</si>
  <si>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</si>
  <si>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</si>
  <si>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</si>
  <si>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</si>
  <si>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</si>
  <si>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</si>
  <si>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</si>
  <si>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</si>
  <si>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</si>
  <si>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</si>
  <si>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</si>
  <si>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</si>
  <si>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</si>
  <si>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</si>
  <si>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</si>
  <si>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</si>
  <si>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</si>
  <si>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</si>
  <si>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</si>
  <si>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</si>
  <si>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</si>
  <si>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</si>
  <si>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</si>
  <si>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</si>
  <si>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</si>
  <si>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</si>
  <si>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</si>
  <si>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</si>
  <si>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</si>
  <si>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</si>
  <si>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</si>
  <si>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</si>
  <si>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</si>
  <si>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</si>
  <si>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</si>
  <si>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</si>
  <si>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</si>
  <si>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</si>
  <si>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</si>
  <si>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</si>
  <si>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</si>
  <si>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</si>
  <si>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</si>
  <si>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</si>
  <si>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</si>
  <si>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</si>
  <si>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WEBSITE</t>
  </si>
  <si>
    <t>MEALS</t>
  </si>
  <si>
    <t>DUES &amp; SUBSCRIPTIONS</t>
  </si>
  <si>
    <t>PAYROLL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</si>
  <si>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</si>
  <si>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</si>
  <si>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</si>
  <si>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</si>
  <si>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</si>
  <si>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</si>
  <si>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</si>
  <si>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</si>
  <si>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</si>
  <si>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</si>
  <si>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</si>
  <si>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</si>
  <si>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</si>
  <si>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</si>
  <si>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</si>
  <si>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</si>
  <si>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</si>
  <si>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</si>
  <si>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</si>
  <si>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</si>
  <si>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</si>
  <si>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</si>
  <si>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</si>
  <si>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</si>
  <si>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</si>
  <si>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</si>
  <si>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</si>
  <si>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</si>
  <si>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</si>
  <si>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</si>
  <si>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</si>
  <si>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</si>
  <si>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</si>
  <si>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</si>
  <si>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</si>
  <si>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</si>
  <si>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</si>
  <si>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</si>
  <si>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</si>
  <si>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</si>
  <si>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</si>
  <si>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</si>
  <si>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</si>
  <si>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</si>
  <si>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</si>
  <si>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</si>
  <si>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</si>
  <si>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</si>
  <si>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</si>
  <si>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</si>
  <si>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</si>
  <si>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</si>
  <si>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</si>
  <si>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</si>
  <si>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</si>
  <si>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</si>
  <si>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</si>
  <si>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</si>
  <si>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</si>
  <si>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</si>
  <si>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</si>
  <si>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</si>
  <si>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</si>
  <si>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</si>
  <si>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</si>
  <si>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</si>
  <si>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</si>
  <si>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</si>
  <si>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</si>
  <si>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</si>
  <si>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</si>
  <si>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</si>
  <si>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</si>
  <si>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</si>
  <si>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</si>
  <si>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</si>
  <si>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</si>
  <si>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</si>
  <si>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</si>
  <si>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</si>
  <si>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</si>
  <si>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</si>
  <si>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</si>
  <si>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</si>
  <si>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</si>
  <si>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</si>
  <si>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</si>
  <si>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</si>
  <si>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</si>
  <si>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</si>
  <si>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</si>
  <si>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</si>
  <si>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</si>
  <si>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</si>
  <si>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</si>
  <si>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</si>
  <si>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</si>
  <si>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</si>
  <si>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</si>
  <si>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</si>
  <si>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</si>
  <si>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HONORARIUM SPEAKING ENGAGEMENT</t>
  </si>
  <si>
    <t>TRANSFER FROM FISCAL AGENT</t>
  </si>
  <si>
    <t>OTHER EXPENSES</t>
  </si>
  <si>
    <t>SUPPLIES</t>
  </si>
  <si>
    <t>Postage and Shipping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</si>
  <si>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</si>
  <si>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</si>
  <si>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Postage and Shipping</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</si>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</sst>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GEORGIA RESILIENCE AND OPPORTUNITY FUND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2500965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2500965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208413.75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5399491</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25.90755648</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749284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2500965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208413.75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3.595175462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2500965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208413.75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25.90755648</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15342318</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15357750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0.9989951653</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702823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110450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813273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2500965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0.3251836791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487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702823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0.000692919839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243</v>
      </c>
      <c r="D41" s="75">
        <f>'Expenses 2023'!D40</f>
        <v>2229182</v>
      </c>
      <c r="E41" s="164">
        <f t="shared" ref="E41:E44" si="1">D41/$D$44</f>
        <v>0.8913287471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150474</v>
      </c>
      <c r="E42" s="164">
        <f t="shared" si="1"/>
        <v>0.06016637578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121309</v>
      </c>
      <c r="E43" s="164">
        <f t="shared" si="1"/>
        <v>0.04850487712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2500965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15342318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121309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126.4730399</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15900736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34675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458.564845</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15900736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GEORGIA RESILIENCE AND OPPORTUNITY FUND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5117775.0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5117775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44761.0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238</v>
      </c>
      <c r="D39" s="74"/>
      <c r="E39" s="48">
        <v>2250.0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2250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5164786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GEORGIA RESILIENCE AND OPPORTUNITY FUND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11704012</v>
      </c>
      <c r="D3" s="99">
        <v>1.1704012E7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153008</v>
      </c>
      <c r="D7" s="99">
        <v>107106.0</v>
      </c>
      <c r="E7" s="99">
        <v>30601.0</v>
      </c>
      <c r="F7" s="99">
        <v>15301.0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868467</v>
      </c>
      <c r="D9" s="99">
        <v>734240.0</v>
      </c>
      <c r="E9" s="99">
        <v>108451.0</v>
      </c>
      <c r="F9" s="99">
        <v>25776.0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1616</v>
      </c>
      <c r="D11" s="99">
        <v>1417.0</v>
      </c>
      <c r="E11" s="99">
        <v>162.0</v>
      </c>
      <c r="F11" s="99">
        <v>37.0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216601</v>
      </c>
      <c r="D12" s="99">
        <v>189940.0</v>
      </c>
      <c r="E12" s="99">
        <v>21727.0</v>
      </c>
      <c r="F12" s="99">
        <v>4934.0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25094</v>
      </c>
      <c r="D15" s="99">
        <v>8567.0</v>
      </c>
      <c r="E15" s="99">
        <v>16527.0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22796</v>
      </c>
      <c r="D16" s="99">
        <v>0.0</v>
      </c>
      <c r="E16" s="99">
        <v>22796.0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38899</v>
      </c>
      <c r="D20" s="99">
        <v>29865.0</v>
      </c>
      <c r="E20" s="99">
        <v>8523.0</v>
      </c>
      <c r="F20" s="99">
        <v>511.0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2468</v>
      </c>
      <c r="D21" s="99">
        <v>2164.0</v>
      </c>
      <c r="E21" s="99">
        <v>248.0</v>
      </c>
      <c r="F21" s="99">
        <v>56.0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21662</v>
      </c>
      <c r="D26" s="99">
        <v>10268.0</v>
      </c>
      <c r="E26" s="99">
        <v>551.0</v>
      </c>
      <c r="F26" s="99">
        <v>10843.0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26643</v>
      </c>
      <c r="D28" s="99">
        <v>25254.0</v>
      </c>
      <c r="E28" s="99">
        <v>643.0</v>
      </c>
      <c r="F28" s="99">
        <v>746.0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2802</v>
      </c>
      <c r="D32" s="99">
        <v>2457.0</v>
      </c>
      <c r="E32" s="99">
        <v>281.0</v>
      </c>
      <c r="F32" s="99">
        <v>64.0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240</v>
      </c>
      <c r="C34" s="98">
        <f t="shared" si="1"/>
        <v>29749</v>
      </c>
      <c r="D34" s="99">
        <v>19384.0</v>
      </c>
      <c r="E34" s="99">
        <v>6642.0</v>
      </c>
      <c r="F34" s="99">
        <v>3723.0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9827</v>
      </c>
      <c r="D35" s="99">
        <v>9827.0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2503</v>
      </c>
      <c r="D36" s="99">
        <v>2503.0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13126147</v>
      </c>
      <c r="D40" s="103">
        <f t="shared" si="2"/>
        <v>12847004</v>
      </c>
      <c r="E40" s="103">
        <f t="shared" si="2"/>
        <v>217152</v>
      </c>
      <c r="F40" s="103">
        <f t="shared" si="2"/>
        <v>61991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GEORGIA RESILIENCE AND OPPORTUNITY FUND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4594990.0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9330699.0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1055.0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13926744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85696.0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6506348.0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6592044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2064534.0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5270166.0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7334700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13926744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GEORGIA RESILIENCE AND OPPORTUNITY FUND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13126147</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13126147</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1093845.583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4594990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4.200766607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2064534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13126147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1093845.583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1.887409001</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13126147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1093845.583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4.200766607</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5117775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5164786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0.9908977836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1021475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218217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1239692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13126147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0.09444447026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1616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1021475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0.001582025992</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246</v>
      </c>
      <c r="D41" s="75">
        <f>'Expenses 2024'!D40</f>
        <v>12847004</v>
      </c>
      <c r="E41" s="164">
        <f t="shared" ref="E41:E44" si="1">D41/$D$44</f>
        <v>0.9787338204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217152</v>
      </c>
      <c r="E42" s="164">
        <f t="shared" si="1"/>
        <v>0.01654346854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61991</v>
      </c>
      <c r="E43" s="164">
        <f t="shared" si="1"/>
        <v>0.00472271109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13126147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5117775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61991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82.55674211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13926744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85696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162.5133495</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13926744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GEORGIA RESILIENCE AND OPPORTUNITY FUND</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180</v>
      </c>
      <c r="D5" s="176">
        <f>'Ratios 2022'!D8</f>
        <v>352.7015631</v>
      </c>
      <c r="E5" s="176">
        <f>'Ratios 2023'!D8</f>
        <v>25.90755648</v>
      </c>
      <c r="F5" s="176">
        <f>'Ratios 2024'!D8</f>
        <v>4.200766607</v>
      </c>
      <c r="G5" s="176">
        <f>average(D5:F5)</f>
        <v>127.6032954</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188</v>
      </c>
      <c r="D10" s="148">
        <f>'Ratios 2022'!D14</f>
        <v>886.6870229</v>
      </c>
      <c r="E10" s="148">
        <f>'Ratios 2023'!D14</f>
        <v>3.595175462</v>
      </c>
      <c r="F10" s="148">
        <f>'Ratios 2024'!D14</f>
        <v>1.887409001</v>
      </c>
      <c r="G10" s="176">
        <f>average(D10:F10)</f>
        <v>297.3898691</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0</v>
      </c>
      <c r="F15" s="179">
        <f>'Ratios 2024'!D20</f>
        <v>0</v>
      </c>
      <c r="G15" s="176">
        <f>average(D15:F15)</f>
        <v>0</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1</v>
      </c>
      <c r="E20" s="162">
        <f>'Ratios 2023'!D26</f>
        <v>0.9989951653</v>
      </c>
      <c r="F20" s="162">
        <f>'Ratios 2024'!D26</f>
        <v>0.9908977836</v>
      </c>
      <c r="G20" s="180">
        <f>average(D20:F20)</f>
        <v>0.996630983</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0.5565854841</v>
      </c>
      <c r="E25" s="162">
        <f>'Ratios 2023'!D33</f>
        <v>0.3251836791</v>
      </c>
      <c r="F25" s="162">
        <f>'Ratios 2024'!D33</f>
        <v>0.09444447026</v>
      </c>
      <c r="G25" s="180">
        <f>average(D25:F25)</f>
        <v>0.3254045445</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v>
      </c>
      <c r="E30" s="162">
        <f>'Ratios 2023'!D38</f>
        <v>0.000692919839</v>
      </c>
      <c r="F30" s="162">
        <f>'Ratios 2024'!D38</f>
        <v>0.001582025992</v>
      </c>
      <c r="G30" s="180">
        <f>average(D30:F30)</f>
        <v>0.0007583152769</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0.4330243548</v>
      </c>
      <c r="E35" s="162">
        <f>'Ratios 2023'!E41</f>
        <v>0.8913287471</v>
      </c>
      <c r="F35" s="162">
        <f>'Ratios 2024'!E41</f>
        <v>0.9787338204</v>
      </c>
      <c r="G35" s="180">
        <f t="shared" ref="G35:G37" si="1">average(D35:F35)</f>
        <v>0.7676956408</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0.5669756452</v>
      </c>
      <c r="E36" s="162">
        <f>'Ratios 2023'!E42</f>
        <v>0.06016637578</v>
      </c>
      <c r="F36" s="162">
        <f>'Ratios 2024'!E42</f>
        <v>0.01654346854</v>
      </c>
      <c r="G36" s="180">
        <f t="shared" si="1"/>
        <v>0.2145618298</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v>
      </c>
      <c r="E37" s="162">
        <f>'Ratios 2023'!E43</f>
        <v>0.04850487712</v>
      </c>
      <c r="F37" s="162">
        <f>'Ratios 2024'!E43</f>
        <v>0.00472271109</v>
      </c>
      <c r="G37" s="180">
        <f t="shared" si="1"/>
        <v>0.0177425294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223</v>
      </c>
      <c r="D42" s="165" t="str">
        <f>'Ratios 2022'!D49</f>
        <v>$0</v>
      </c>
      <c r="E42" s="165">
        <f>'Ratios 2023'!D49</f>
        <v>126.4730399</v>
      </c>
      <c r="F42" s="165">
        <f>'Ratios 2024'!D49</f>
        <v>82.55674211</v>
      </c>
      <c r="G42" s="182">
        <f>average(D42:F42)</f>
        <v>104.514891</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222.6314737</v>
      </c>
      <c r="E47" s="148">
        <f>'Ratios 2023'!D54</f>
        <v>458.564845</v>
      </c>
      <c r="F47" s="148">
        <f>'Ratios 2024'!D54</f>
        <v>162.5133495</v>
      </c>
      <c r="G47" s="176">
        <f>average(D47:F47)</f>
        <v>281.2365561</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GEORGIA RESILIENCE AND OPPORTUNITY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GEORGIA RESILIENCE AND OPPORTUNITY FUND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2472288.0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2472288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2472288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GEORGIA RESILIENCE AND OPPORTUNITY FUND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9166</v>
      </c>
      <c r="D7" s="99">
        <v>4583.0</v>
      </c>
      <c r="E7" s="99">
        <v>4583.0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6000</v>
      </c>
      <c r="D9" s="99">
        <v>4200.0</v>
      </c>
      <c r="E9" s="99">
        <v>1800.0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3208</v>
      </c>
      <c r="D12" s="99">
        <v>0.0</v>
      </c>
      <c r="E12" s="99">
        <v>3208.0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3506</v>
      </c>
      <c r="D15" s="99">
        <v>3506.0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8900</v>
      </c>
      <c r="D20" s="99">
        <v>1400.0</v>
      </c>
      <c r="E20" s="99">
        <v>7500.0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1036</v>
      </c>
      <c r="D22" s="99">
        <v>0.0</v>
      </c>
      <c r="E22" s="99">
        <v>1036.0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345</v>
      </c>
      <c r="D34" s="99">
        <v>0.0</v>
      </c>
      <c r="E34" s="99">
        <v>345.0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223</v>
      </c>
      <c r="D35" s="99">
        <v>223.0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217</v>
      </c>
      <c r="D36" s="99">
        <v>217.0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170</v>
      </c>
      <c r="D37" s="99">
        <v>0.0</v>
      </c>
      <c r="E37" s="99">
        <v>170.0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241</v>
      </c>
      <c r="D38" s="99">
        <v>166.0</v>
      </c>
      <c r="E38" s="99">
        <v>75.0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33012</v>
      </c>
      <c r="D40" s="103">
        <f t="shared" si="2"/>
        <v>14295</v>
      </c>
      <c r="E40" s="103">
        <f t="shared" si="2"/>
        <v>18717</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GEORGIA RESILIENCE AND OPPORTUNITY FUND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970282.0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1480000.0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2450282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11006.0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11006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2439276.0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2439276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2450282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GEORGIA RESILIENCE AND OPPORTUNITY FUND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33012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33012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2751</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970282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352.7015631</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2439276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33012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2751</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886.6870229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33012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2751</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352.7015631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2472288</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2472288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1</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15166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3208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18374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33012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0.5565854841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15166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14295</v>
      </c>
      <c r="E41" s="164">
        <f t="shared" ref="E41:E44" si="1">D41/$D$44</f>
        <v>0.4330243548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18717</v>
      </c>
      <c r="E42" s="164">
        <f t="shared" si="1"/>
        <v>0.5669756452</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33012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2472288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t="str">
        <f>if(D48=0, "$0",D47/D48)</f>
        <v>$0</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2450282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11006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222.6314737</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2450282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GEORGIA RESILIENCE AND OPPORTUNITY FUND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1.5342318E7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15342318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7761.0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238</v>
      </c>
      <c r="D39" s="74"/>
      <c r="E39" s="48">
        <v>1000.0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239</v>
      </c>
      <c r="D40" s="74"/>
      <c r="E40" s="48">
        <v>6671.0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7671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15357750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GEORGIA RESILIENCE AND OPPORTUNITY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1570000</v>
      </c>
      <c r="D3" s="99">
        <v>1570000.0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160200</v>
      </c>
      <c r="D7" s="99">
        <v>96120.0</v>
      </c>
      <c r="E7" s="99">
        <v>32040.0</v>
      </c>
      <c r="F7" s="99">
        <v>32040.0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542623</v>
      </c>
      <c r="D9" s="99">
        <v>435496.0</v>
      </c>
      <c r="E9" s="99">
        <v>39859.0</v>
      </c>
      <c r="F9" s="99">
        <v>67268.0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487</v>
      </c>
      <c r="D11" s="99">
        <v>368.0</v>
      </c>
      <c r="E11" s="99">
        <v>50.0</v>
      </c>
      <c r="F11" s="99">
        <v>69.0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109963</v>
      </c>
      <c r="D12" s="99">
        <v>83176.0</v>
      </c>
      <c r="E12" s="99">
        <v>11249.0</v>
      </c>
      <c r="F12" s="99">
        <v>15538.0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42496</v>
      </c>
      <c r="D15" s="99">
        <v>0.0</v>
      </c>
      <c r="E15" s="99">
        <v>42496.0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15547</v>
      </c>
      <c r="D16" s="99">
        <v>0.0</v>
      </c>
      <c r="E16" s="99">
        <v>15547.0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19946</v>
      </c>
      <c r="D20" s="99">
        <v>12132.0</v>
      </c>
      <c r="E20" s="99">
        <v>6169.0</v>
      </c>
      <c r="F20" s="99">
        <v>1645.0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697</v>
      </c>
      <c r="D21" s="99">
        <v>0.0</v>
      </c>
      <c r="E21" s="99">
        <v>0.0</v>
      </c>
      <c r="F21" s="99">
        <v>697.0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1150</v>
      </c>
      <c r="D23" s="99">
        <v>870.0</v>
      </c>
      <c r="E23" s="99">
        <v>117.0</v>
      </c>
      <c r="F23" s="99">
        <v>163.0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10055</v>
      </c>
      <c r="D26" s="99">
        <v>10055.0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8370</v>
      </c>
      <c r="D28" s="99">
        <v>6331.0</v>
      </c>
      <c r="E28" s="99">
        <v>856.0</v>
      </c>
      <c r="F28" s="99">
        <v>1183.0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2558</v>
      </c>
      <c r="D32" s="99">
        <v>1935.0</v>
      </c>
      <c r="E32" s="99">
        <v>262.0</v>
      </c>
      <c r="F32" s="99">
        <v>361.0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240</v>
      </c>
      <c r="C34" s="98">
        <f t="shared" si="1"/>
        <v>15643</v>
      </c>
      <c r="D34" s="99">
        <v>11769.0</v>
      </c>
      <c r="E34" s="99">
        <v>1703.0</v>
      </c>
      <c r="F34" s="99">
        <v>2171.0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1125</v>
      </c>
      <c r="D35" s="99">
        <v>851.0</v>
      </c>
      <c r="E35" s="99">
        <v>115.0</v>
      </c>
      <c r="F35" s="99">
        <v>159.0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105</v>
      </c>
      <c r="D36" s="99">
        <v>79.0</v>
      </c>
      <c r="E36" s="99">
        <v>11.0</v>
      </c>
      <c r="F36" s="99">
        <v>15.0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2500965</v>
      </c>
      <c r="D40" s="103">
        <f t="shared" si="2"/>
        <v>2229182</v>
      </c>
      <c r="E40" s="103">
        <f t="shared" si="2"/>
        <v>150474</v>
      </c>
      <c r="F40" s="103">
        <f t="shared" si="2"/>
        <v>121309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GEORGIA RESILIENCE AND OPPORTUNITY FUND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5399491.0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1.0500015E7</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1230.0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15900736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34675.0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570000.0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604675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749284.0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1.4546777E7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15296061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15900736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