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<sst xmlns="http://schemas.openxmlformats.org/spreadsheetml/2006/main" count="877" uniqueCount="257">
  <si>
    <t>SAN FRANCISCO GAY MEN'S CHORUS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</si>
  <si>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</si>
  <si>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</si>
  <si>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</si>
  <si>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</si>
  <si>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</si>
  <si>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</si>
  <si>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</si>
  <si>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</si>
  <si>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</si>
  <si>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</si>
  <si>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</si>
  <si>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</si>
  <si>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</si>
  <si>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</si>
  <si>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</si>
  <si>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</si>
  <si>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</si>
  <si>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</si>
  <si>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</si>
  <si>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</si>
  <si>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</si>
  <si>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</si>
  <si>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</si>
  <si>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</si>
  <si>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</si>
  <si>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</si>
  <si>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</si>
  <si>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</si>
  <si>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</si>
  <si>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</si>
  <si>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</si>
  <si>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</si>
  <si>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</si>
  <si>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</si>
  <si>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</si>
  <si>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</si>
  <si>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</si>
  <si>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</si>
  <si>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</si>
  <si>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</si>
  <si>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</si>
  <si>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</si>
  <si>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</si>
  <si>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</si>
  <si>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</si>
  <si>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</si>
  <si>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</si>
  <si>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</si>
  <si>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</si>
  <si>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</si>
  <si>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</si>
  <si>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</si>
  <si>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</si>
  <si>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</si>
  <si>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</si>
  <si>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</si>
  <si>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</si>
  <si>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</si>
  <si>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</si>
  <si>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</si>
  <si>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</si>
  <si>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</si>
  <si>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</si>
  <si>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 SALES</t>
  </si>
  <si>
    <t>PERFORMANCE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</si>
  <si>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</si>
  <si>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</si>
  <si>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</si>
  <si>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</si>
  <si>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</si>
  <si>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</si>
  <si>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</si>
  <si>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</si>
  <si>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</si>
  <si>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</si>
  <si>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</si>
  <si>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</si>
  <si>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</si>
  <si>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</si>
  <si>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</si>
  <si>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</si>
  <si>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</si>
  <si>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</si>
  <si>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</si>
  <si>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</si>
  <si>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</si>
  <si>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</si>
  <si>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</si>
  <si>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</si>
  <si>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</si>
  <si>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</si>
  <si>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</si>
  <si>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</si>
  <si>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</si>
  <si>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</si>
  <si>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</si>
  <si>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</si>
  <si>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PERFORMANCE CONCESSION</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</si>
  <si>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</si>
  <si>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</si>
  <si>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</si>
  <si>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</si>
  <si>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</si>
  <si>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</si>
  <si>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</si>
  <si>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</si>
  <si>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</si>
  <si>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</si>
  <si>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</si>
  <si>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</si>
  <si>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</si>
  <si>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</si>
  <si>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</si>
  <si>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</si>
  <si>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</si>
  <si>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</si>
  <si>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</si>
  <si>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</si>
  <si>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</si>
  <si>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</si>
  <si>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</si>
  <si>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</si>
  <si>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</si>
  <si>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</si>
  <si>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</si>
  <si>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</si>
  <si>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</si>
  <si>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</si>
  <si>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</si>
  <si>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</si>
  <si>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</si>
  <si>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</si>
  <si>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</si>
  <si>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</si>
  <si>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</si>
  <si>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EVENTS &amp; RECEPTIONS</t>
  </si>
  <si>
    <t>SUPPLIES &amp; RENTALS</t>
  </si>
  <si>
    <t>CONTRIBUTED NONFIN ASSETS</t>
  </si>
  <si>
    <t>MUSIC COSTS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</si>
  <si>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</si>
  <si>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</si>
  <si>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</si>
  <si>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</si>
  <si>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</si>
  <si>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</si>
  <si>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</si>
  <si>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</si>
  <si>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</si>
  <si>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</si>
  <si>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</si>
  <si>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</si>
  <si>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</si>
  <si>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</si>
  <si>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</si>
  <si>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</si>
  <si>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</si>
  <si>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</si>
  <si>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</si>
  <si>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</si>
  <si>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</si>
  <si>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</si>
  <si>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</si>
  <si>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</si>
  <si>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</si>
  <si>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</si>
  <si>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</si>
  <si>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</si>
  <si>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</si>
  <si>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</si>
  <si>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</si>
  <si>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</si>
  <si>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</si>
  <si>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</si>
  <si>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</si>
  <si>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</si>
  <si>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</si>
  <si>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</si>
  <si>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</si>
  <si>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</si>
  <si>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</si>
  <si>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</si>
  <si>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</si>
  <si>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</si>
  <si>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</si>
  <si>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</si>
  <si>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</si>
  <si>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</si>
  <si>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</si>
  <si>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</si>
  <si>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</si>
  <si>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</si>
  <si>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</si>
  <si>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</si>
  <si>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</si>
  <si>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</si>
  <si>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</si>
  <si>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</si>
  <si>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</si>
  <si>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</si>
  <si>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</si>
  <si>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</si>
  <si>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</si>
  <si>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</si>
  <si>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</si>
  <si>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</si>
  <si>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</si>
  <si>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</si>
  <si>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</si>
  <si>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</si>
  <si>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</si>
  <si>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</si>
  <si>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</si>
  <si>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</si>
  <si>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</si>
  <si>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</si>
  <si>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</si>
  <si>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</si>
  <si>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</si>
  <si>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</si>
  <si>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</si>
  <si>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</si>
  <si>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</si>
  <si>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</si>
  <si>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</si>
  <si>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</si>
  <si>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</si>
  <si>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</si>
  <si>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</si>
  <si>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</si>
  <si>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</si>
  <si>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</si>
  <si>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</si>
  <si>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</si>
  <si>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</si>
  <si>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</si>
  <si>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</si>
  <si>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</si>
  <si>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</si>
  <si>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</si>
  <si>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RETREAT FEES</t>
  </si>
  <si>
    <r>
      <rPr>
        <rFont val="Roboto"/>
        <color rgb="FF000000"/>
        <sz val="10.0"/>
      </rPr>
      <t xml:space="preserve">Gross amount from sales of </t>
    </r>
    <r>
      <rPr>
        <rFont val="Roboto"/>
        <color rgb="FF000000"/>
        <sz val="10.0"/>
      </rPr>
      <t>assets other than inventory</t>
    </r>
  </si>
  <si>
    <t>PERFORMANCE CONCESSIONS</t>
  </si>
  <si>
    <t>EVENTS &amp; RECEPTIONS</t>
  </si>
  <si>
    <t xml:space="preserve"> MISC FURNITURE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</si>
  <si>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</si>
  <si>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</si>
  <si>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SUPPLIES RENTAL/PROGRAM</t>
  </si>
  <si>
    <t>MEMBER SERVICES</t>
  </si>
  <si>
    <t>ARTISTIC/TECHNICAL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</si>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</sst>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SAN FRANCISCO GAY MEN'S CHORUS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3971096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120583</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3850513</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320876.0833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1255405</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3.912429331</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10507294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3971096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330924.6667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31.75131702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520798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3971096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330924.6667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1.573766033</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5.486195364</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2995032</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5425193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0.5520599912</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1034804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235344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1270148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3971096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0.3198482233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156077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1034804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0.1508275963</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245</v>
      </c>
      <c r="D41" s="75">
        <f>'Expenses 2022'!D40</f>
        <v>2819361</v>
      </c>
      <c r="E41" s="165">
        <f t="shared" ref="E41:E44" si="1">D41/$D$44</f>
        <v>0.7099704968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639989</v>
      </c>
      <c r="E42" s="165">
        <f t="shared" si="1"/>
        <v>0.1611618052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511746</v>
      </c>
      <c r="E43" s="165">
        <f t="shared" si="1"/>
        <v>0.128867698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3971096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3998119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511746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7.812702005</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1679400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110243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15.23362028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5685875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17011570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0.3342357584</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SAN FRANCISCO GAY MEN'S CHORUS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76975.0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91000.0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671041.0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1998083.0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29618.0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2837099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690636.0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162275.0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88340.0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941251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156057.0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76151.0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76151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76151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969454.0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331210.0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638244</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242</v>
      </c>
      <c r="D39" s="74"/>
      <c r="E39" s="48">
        <v>25551.0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25551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4674353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SAN FRANCISCO GAY MEN'S CHORUS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233404</v>
      </c>
      <c r="D7" s="99">
        <v>163384.0</v>
      </c>
      <c r="E7" s="99">
        <v>46680.0</v>
      </c>
      <c r="F7" s="99">
        <v>23340.0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1116687</v>
      </c>
      <c r="D9" s="99">
        <v>858688.0</v>
      </c>
      <c r="E9" s="99">
        <v>137895.0</v>
      </c>
      <c r="F9" s="99">
        <v>120104.0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40787</v>
      </c>
      <c r="D10" s="99">
        <v>30593.0</v>
      </c>
      <c r="E10" s="99">
        <v>5933.0</v>
      </c>
      <c r="F10" s="99">
        <v>4261.0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177774</v>
      </c>
      <c r="D11" s="99">
        <v>132914.0</v>
      </c>
      <c r="E11" s="99">
        <v>26720.0</v>
      </c>
      <c r="F11" s="99">
        <v>18140.0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99205</v>
      </c>
      <c r="D12" s="99">
        <v>75278.0</v>
      </c>
      <c r="E12" s="99">
        <v>13669.0</v>
      </c>
      <c r="F12" s="99">
        <v>10258.0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738143</v>
      </c>
      <c r="D20" s="99">
        <v>377610.0</v>
      </c>
      <c r="E20" s="99">
        <v>258609.0</v>
      </c>
      <c r="F20" s="99">
        <v>101924.0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57825</v>
      </c>
      <c r="D21" s="99">
        <v>57794.0</v>
      </c>
      <c r="E21" s="99">
        <v>31.0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81544</v>
      </c>
      <c r="D25" s="99">
        <v>61645.0</v>
      </c>
      <c r="E25" s="99">
        <v>19899.0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122434</v>
      </c>
      <c r="D26" s="99">
        <v>87029.0</v>
      </c>
      <c r="E26" s="99">
        <v>512.0</v>
      </c>
      <c r="F26" s="99">
        <v>34893.0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218167</v>
      </c>
      <c r="D29" s="99">
        <v>164929.0</v>
      </c>
      <c r="E29" s="99">
        <v>53238.0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116385</v>
      </c>
      <c r="D31" s="99">
        <v>87290.0</v>
      </c>
      <c r="E31" s="99">
        <v>29095.0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32759</v>
      </c>
      <c r="D32" s="99">
        <v>24765.0</v>
      </c>
      <c r="E32" s="99">
        <v>7994.0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243</v>
      </c>
      <c r="C34" s="98">
        <f t="shared" si="1"/>
        <v>426689</v>
      </c>
      <c r="D34" s="99">
        <v>179696.0</v>
      </c>
      <c r="E34" s="99">
        <v>11079.0</v>
      </c>
      <c r="F34" s="99">
        <v>235914.0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292952</v>
      </c>
      <c r="D35" s="99">
        <v>244202.0</v>
      </c>
      <c r="E35" s="99">
        <v>21673.0</v>
      </c>
      <c r="F35" s="99">
        <v>27077.0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205531</v>
      </c>
      <c r="D36" s="99">
        <v>205531.0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85277</v>
      </c>
      <c r="D37" s="99">
        <v>80401.0</v>
      </c>
      <c r="E37" s="99">
        <v>10.0</v>
      </c>
      <c r="F37" s="99">
        <v>4866.0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352941</v>
      </c>
      <c r="D38" s="99">
        <v>250761.0</v>
      </c>
      <c r="E38" s="99">
        <v>34783.0</v>
      </c>
      <c r="F38" s="99">
        <v>67397.0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4398504</v>
      </c>
      <c r="D40" s="104">
        <f t="shared" si="2"/>
        <v>3082510</v>
      </c>
      <c r="E40" s="104">
        <f t="shared" si="2"/>
        <v>667820</v>
      </c>
      <c r="F40" s="104">
        <f t="shared" si="2"/>
        <v>648174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GAY MEN'S CHORUS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530289.0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686896.0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97183.0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1.0774318E7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652270.0</v>
      </c>
      <c r="E12" s="109">
        <f>D11-D12</f>
        <v>10122048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588573.0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5359383.0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17384372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265319.0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87205.0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5540547.0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5893071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1.0755027E7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736274.0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11491301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17384372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SAN FRANCISCO GAY MEN'S CHORUS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4398504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116385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4282119</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356843.25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530289</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1.486055852</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10755027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4398504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366542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29.34186805</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588573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4398504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366542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1.605745044</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3.091800896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1998083</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4674353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0.4274565913</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1350091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317766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1667857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4398504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0.3791873328</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218561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1350091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0.1618861247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250</v>
      </c>
      <c r="D41" s="75">
        <f>'Expenses 2023'!D40</f>
        <v>3082510</v>
      </c>
      <c r="E41" s="165">
        <f t="shared" ref="E41:E44" si="1">D41/$D$44</f>
        <v>0.7008087295</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667820</v>
      </c>
      <c r="E42" s="165">
        <f t="shared" si="1"/>
        <v>0.1518288946</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648174</v>
      </c>
      <c r="E43" s="165">
        <f t="shared" si="1"/>
        <v>0.1473623759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4398504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2837099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648174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4.377063875</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1314368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352524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3.728449694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5540547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17384372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0.3187084929</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SAN FRANCISCO GAY MEN'S CHORUS</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183</v>
      </c>
      <c r="D5" s="177">
        <f>'Ratios 2021'!D8</f>
        <v>13.01380907</v>
      </c>
      <c r="E5" s="177">
        <f>'Ratios 2022'!D8</f>
        <v>3.912429331</v>
      </c>
      <c r="F5" s="177">
        <f>'Ratios 2023'!D8</f>
        <v>1.486055852</v>
      </c>
      <c r="G5" s="177">
        <f>average(D5:F5)</f>
        <v>6.137431418</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191</v>
      </c>
      <c r="D10" s="149">
        <f>'Ratios 2021'!D14</f>
        <v>26.12801107</v>
      </c>
      <c r="E10" s="149">
        <f>'Ratios 2022'!D14</f>
        <v>31.75131702</v>
      </c>
      <c r="F10" s="149">
        <f>'Ratios 2023'!D14</f>
        <v>29.34186805</v>
      </c>
      <c r="G10" s="177">
        <f>average(D10:F10)</f>
        <v>29.07373205</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2.06178579</v>
      </c>
      <c r="E15" s="180">
        <f>'Ratios 2022'!D20</f>
        <v>1.573766033</v>
      </c>
      <c r="F15" s="180">
        <f>'Ratios 2023'!D20</f>
        <v>1.605745044</v>
      </c>
      <c r="G15" s="177">
        <f>average(D15:F15)</f>
        <v>1.747098956</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0.4866998904</v>
      </c>
      <c r="E20" s="163">
        <f>'Ratios 2022'!D26</f>
        <v>0.5520599912</v>
      </c>
      <c r="F20" s="163">
        <f>'Ratios 2023'!D26</f>
        <v>0.4274565913</v>
      </c>
      <c r="G20" s="181">
        <f>average(D20:F20)</f>
        <v>0.4887388243</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0.3548807039</v>
      </c>
      <c r="E25" s="163">
        <f>'Ratios 2022'!D33</f>
        <v>0.3198482233</v>
      </c>
      <c r="F25" s="163">
        <f>'Ratios 2023'!D33</f>
        <v>0.3791873328</v>
      </c>
      <c r="G25" s="181">
        <f>average(D25:F25)</f>
        <v>0.35130542</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0.146366802</v>
      </c>
      <c r="E30" s="163">
        <f>'Ratios 2022'!D38</f>
        <v>0.1508275963</v>
      </c>
      <c r="F30" s="163">
        <f>'Ratios 2023'!D38</f>
        <v>0.1618861247</v>
      </c>
      <c r="G30" s="181">
        <f>average(D30:F30)</f>
        <v>0.153026841</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0.6354148966</v>
      </c>
      <c r="E35" s="163">
        <f>'Ratios 2022'!E41</f>
        <v>0.7099704968</v>
      </c>
      <c r="F35" s="163">
        <f>'Ratios 2023'!E41</f>
        <v>0.7008087295</v>
      </c>
      <c r="G35" s="181">
        <f t="shared" ref="G35:G37" si="1">average(D35:F35)</f>
        <v>0.6820647076</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0.179912481</v>
      </c>
      <c r="E36" s="163">
        <f>'Ratios 2022'!E42</f>
        <v>0.1611618052</v>
      </c>
      <c r="F36" s="163">
        <f>'Ratios 2023'!E42</f>
        <v>0.1518288946</v>
      </c>
      <c r="G36" s="181">
        <f t="shared" si="1"/>
        <v>0.1643010603</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0.1846726224</v>
      </c>
      <c r="E37" s="163">
        <f>'Ratios 2022'!E43</f>
        <v>0.128867698</v>
      </c>
      <c r="F37" s="163">
        <f>'Ratios 2023'!E43</f>
        <v>0.1473623759</v>
      </c>
      <c r="G37" s="181">
        <f t="shared" si="1"/>
        <v>0.1536342321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6.984589066</v>
      </c>
      <c r="E42" s="166">
        <f>'Ratios 2022'!D49</f>
        <v>7.812702005</v>
      </c>
      <c r="F42" s="166">
        <f>'Ratios 2023'!D49</f>
        <v>4.377063875</v>
      </c>
      <c r="G42" s="183">
        <f>average(D42:F42)</f>
        <v>6.391451648</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20.79032074</v>
      </c>
      <c r="E47" s="149">
        <f>'Ratios 2022'!D54</f>
        <v>15.23362028</v>
      </c>
      <c r="F47" s="149">
        <f>'Ratios 2023'!D54</f>
        <v>3.728449694</v>
      </c>
      <c r="G47" s="177">
        <f>average(D47:F47)</f>
        <v>13.2507969</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0.3245734046</v>
      </c>
      <c r="E52" s="184">
        <f>'Ratios 2022'!D59</f>
        <v>0.3342357584</v>
      </c>
      <c r="F52" s="184">
        <f>'Ratios 2023'!D59</f>
        <v>0.3187084929</v>
      </c>
      <c r="G52" s="185">
        <f>average(D52:F52)</f>
        <v>0.3258392186</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SAN FRANCISCO GAY MEN'S CHORUS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GAY MEN'S CHORUS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79812.0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97247.0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2541632.0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1645846.0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4364537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437938.0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57775.0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495713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46524.0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31245.0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31245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31245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671046.0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399201.0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271845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12311.0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12311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5222175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SAN FRANCISCO GAY MEN'S CHORUS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197400</v>
      </c>
      <c r="D7" s="99">
        <v>128310.0</v>
      </c>
      <c r="E7" s="99">
        <v>39480.0</v>
      </c>
      <c r="F7" s="99">
        <v>29610.0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787311</v>
      </c>
      <c r="D9" s="99">
        <v>561711.0</v>
      </c>
      <c r="E9" s="99">
        <v>114967.0</v>
      </c>
      <c r="F9" s="99">
        <v>110633.0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144129</v>
      </c>
      <c r="D11" s="99">
        <v>100500.0</v>
      </c>
      <c r="E11" s="99">
        <v>22908.0</v>
      </c>
      <c r="F11" s="99">
        <v>20721.0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71978</v>
      </c>
      <c r="D12" s="99">
        <v>50444.0</v>
      </c>
      <c r="E12" s="99">
        <v>11306.0</v>
      </c>
      <c r="F12" s="99">
        <v>10228.0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575352</v>
      </c>
      <c r="D20" s="99">
        <v>287717.0</v>
      </c>
      <c r="E20" s="99">
        <v>252837.0</v>
      </c>
      <c r="F20" s="99">
        <v>34798.0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38136</v>
      </c>
      <c r="D21" s="99">
        <v>31901.0</v>
      </c>
      <c r="E21" s="99">
        <v>6235.0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46231</v>
      </c>
      <c r="D25" s="99">
        <v>32362.0</v>
      </c>
      <c r="E25" s="99">
        <v>13869.0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18693</v>
      </c>
      <c r="D26" s="99">
        <v>15039.0</v>
      </c>
      <c r="E26" s="99">
        <v>1347.0</v>
      </c>
      <c r="F26" s="99">
        <v>2307.0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130480</v>
      </c>
      <c r="D29" s="99">
        <v>94136.0</v>
      </c>
      <c r="E29" s="99">
        <v>36344.0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105733</v>
      </c>
      <c r="D31" s="99">
        <v>59358.0</v>
      </c>
      <c r="E31" s="99">
        <v>46375.0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28401</v>
      </c>
      <c r="D32" s="99">
        <v>19881.0</v>
      </c>
      <c r="E32" s="99">
        <v>8520.0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384642</v>
      </c>
      <c r="D34" s="99">
        <v>191375.0</v>
      </c>
      <c r="E34" s="99">
        <v>59.0</v>
      </c>
      <c r="F34" s="99">
        <v>193208.0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280026</v>
      </c>
      <c r="D35" s="99">
        <v>176258.0</v>
      </c>
      <c r="E35" s="99">
        <v>15461.0</v>
      </c>
      <c r="F35" s="99">
        <v>88307.0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142247</v>
      </c>
      <c r="D36" s="99">
        <v>17500.0</v>
      </c>
      <c r="E36" s="99">
        <v>7500.0</v>
      </c>
      <c r="F36" s="99">
        <v>117247.0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117177</v>
      </c>
      <c r="D37" s="99">
        <v>117177.0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315787</v>
      </c>
      <c r="D38" s="99">
        <v>266399.0</v>
      </c>
      <c r="E38" s="99">
        <v>31566.0</v>
      </c>
      <c r="F38" s="99">
        <v>17822.0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3383723</v>
      </c>
      <c r="D40" s="104">
        <f t="shared" si="2"/>
        <v>2150068</v>
      </c>
      <c r="E40" s="104">
        <f t="shared" si="2"/>
        <v>608774</v>
      </c>
      <c r="F40" s="104">
        <f t="shared" si="2"/>
        <v>624881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GAY MEN'S CHORUS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3354928.0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200000.0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612467.0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11605.0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1.0170183E7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415303.0</v>
      </c>
      <c r="E12" s="109">
        <f>D11-D12</f>
        <v>9754880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581376.0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346661.0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14861917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154093.0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46914.0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4823783.0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5024790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7367496.0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2469631.0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9837127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14861917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SAN FRANCISCO GAY MEN'S CHORUS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3383723</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105733</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3277990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273165.8333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3554928</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13.01380907</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7367496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3383723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281976.9167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26.12801107</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581376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3383723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281976.9167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2.06178579</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15.07559486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2541632</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5222175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0.4866998904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984711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216107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1200818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3383723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0.3548807039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144129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984711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0.146366802</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2150068</v>
      </c>
      <c r="E41" s="165">
        <f t="shared" ref="E41:E44" si="1">D41/$D$44</f>
        <v>0.6354148966</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608774</v>
      </c>
      <c r="E42" s="165">
        <f t="shared" si="1"/>
        <v>0.179912481</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624881</v>
      </c>
      <c r="E43" s="165">
        <f t="shared" si="1"/>
        <v>0.1846726224</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3383723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4364537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624881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6.984589066</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4179000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201007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20.79032074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4823783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14861917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0.3245734046</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GAY MEN'S CHORUS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78487.0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107000.0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817600.0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2995032.0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3998119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830196.0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105040.0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72299.0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1007535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147705.0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64190.0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64190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64190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621050.0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434198.0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186852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242</v>
      </c>
      <c r="D39" s="74"/>
      <c r="E39" s="48">
        <v>20792.0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20792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5425193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SAN FRANCISCO GAY MEN'S CHORUS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211690</v>
      </c>
      <c r="D7" s="99">
        <v>137599.0</v>
      </c>
      <c r="E7" s="99">
        <v>42338.0</v>
      </c>
      <c r="F7" s="99">
        <v>31753.0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823114</v>
      </c>
      <c r="D9" s="99">
        <v>638086.0</v>
      </c>
      <c r="E9" s="99">
        <v>86912.0</v>
      </c>
      <c r="F9" s="99">
        <v>98116.0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29164</v>
      </c>
      <c r="D10" s="99">
        <v>21338.0</v>
      </c>
      <c r="E10" s="99">
        <v>4159.0</v>
      </c>
      <c r="F10" s="99">
        <v>3667.0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126913</v>
      </c>
      <c r="D11" s="99">
        <v>92736.0</v>
      </c>
      <c r="E11" s="99">
        <v>17022.0</v>
      </c>
      <c r="F11" s="99">
        <v>17155.0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79267</v>
      </c>
      <c r="D12" s="99">
        <v>59851.0</v>
      </c>
      <c r="E12" s="99">
        <v>9547.0</v>
      </c>
      <c r="F12" s="99">
        <v>9869.0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789129</v>
      </c>
      <c r="D20" s="99">
        <v>465595.0</v>
      </c>
      <c r="E20" s="99">
        <v>287568.0</v>
      </c>
      <c r="F20" s="99">
        <v>35966.0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61345</v>
      </c>
      <c r="D21" s="99">
        <v>60103.0</v>
      </c>
      <c r="E21" s="99">
        <v>1242.0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137268</v>
      </c>
      <c r="D25" s="99">
        <v>103137.0</v>
      </c>
      <c r="E25" s="99">
        <v>34131.0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14267</v>
      </c>
      <c r="D26" s="99">
        <v>7625.0</v>
      </c>
      <c r="E26" s="99">
        <v>1893.0</v>
      </c>
      <c r="F26" s="99">
        <v>4749.0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160460</v>
      </c>
      <c r="D29" s="99">
        <v>120346.0</v>
      </c>
      <c r="E29" s="99">
        <v>40114.0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120583</v>
      </c>
      <c r="D31" s="99">
        <v>90437.0</v>
      </c>
      <c r="E31" s="99">
        <v>30146.0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36108</v>
      </c>
      <c r="D32" s="99">
        <v>27081.0</v>
      </c>
      <c r="E32" s="99">
        <v>9027.0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243</v>
      </c>
      <c r="C34" s="98">
        <f t="shared" si="1"/>
        <v>491431</v>
      </c>
      <c r="D34" s="99">
        <v>269673.0</v>
      </c>
      <c r="E34" s="99">
        <v>3958.0</v>
      </c>
      <c r="F34" s="99">
        <v>217800.0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271429</v>
      </c>
      <c r="D35" s="99">
        <v>190658.0</v>
      </c>
      <c r="E35" s="99">
        <v>15343.0</v>
      </c>
      <c r="F35" s="99">
        <v>65428.0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149600</v>
      </c>
      <c r="D36" s="99">
        <v>112200.0</v>
      </c>
      <c r="E36" s="99">
        <v>37400.0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148776</v>
      </c>
      <c r="D37" s="99">
        <v>148776.0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320552</v>
      </c>
      <c r="D38" s="99">
        <v>274120.0</v>
      </c>
      <c r="E38" s="99">
        <v>19189.0</v>
      </c>
      <c r="F38" s="99">
        <v>27243.0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3971096</v>
      </c>
      <c r="D40" s="104">
        <f t="shared" si="2"/>
        <v>2819361</v>
      </c>
      <c r="E40" s="104">
        <f t="shared" si="2"/>
        <v>639989</v>
      </c>
      <c r="F40" s="104">
        <f t="shared" si="2"/>
        <v>511746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GAY MEN'S CHORUS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1255405.0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363192.0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60803.0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1.0444676E7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535885.0</v>
      </c>
      <c r="E12" s="109">
        <f>D11-D12</f>
        <v>9908791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520798.0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4902581.0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17011570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91343.0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18900.0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5685875.0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5796118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1.0507294E7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708158.0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11215452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17011570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