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<sst xmlns="http://schemas.openxmlformats.org/spreadsheetml/2006/main" count="868" uniqueCount="250">
  <si>
    <t>CARING FOR COLORADO FOUNDATION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</si>
  <si>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</si>
  <si>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</si>
  <si>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</si>
  <si>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</si>
  <si>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</si>
  <si>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</si>
  <si>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</si>
  <si>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</si>
  <si>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</si>
  <si>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</si>
  <si>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</si>
  <si>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</si>
  <si>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</si>
  <si>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</si>
  <si>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</si>
  <si>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</si>
  <si>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</si>
  <si>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</si>
  <si>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</si>
  <si>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</si>
  <si>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</si>
  <si>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</si>
  <si>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</si>
  <si>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</si>
  <si>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</si>
  <si>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</si>
  <si>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</si>
  <si>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</si>
  <si>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</si>
  <si>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</si>
  <si>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</si>
  <si>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</si>
  <si>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</si>
  <si>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</si>
  <si>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</si>
  <si>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</si>
  <si>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</si>
  <si>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</si>
  <si>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</si>
  <si>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</si>
  <si>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</si>
  <si>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</si>
  <si>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</si>
  <si>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</si>
  <si>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</si>
  <si>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</si>
  <si>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</si>
  <si>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</si>
  <si>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</si>
  <si>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</si>
  <si>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</si>
  <si>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</si>
  <si>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</si>
  <si>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</si>
  <si>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</si>
  <si>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</si>
  <si>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</si>
  <si>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</si>
  <si>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</si>
  <si>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</si>
  <si>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</si>
  <si>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</si>
  <si>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</si>
  <si>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</si>
  <si>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</si>
  <si>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</si>
  <si>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</si>
  <si>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</si>
  <si>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</si>
  <si>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</si>
  <si>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</si>
  <si>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</si>
  <si>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</si>
  <si>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</si>
  <si>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</si>
  <si>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</si>
  <si>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</si>
  <si>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</si>
  <si>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</si>
  <si>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</si>
  <si>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</si>
  <si>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</si>
  <si>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</si>
  <si>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</si>
  <si>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</si>
  <si>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</si>
  <si>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</si>
  <si>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</si>
  <si>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</si>
  <si>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</si>
  <si>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</si>
  <si>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</si>
  <si>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</si>
  <si>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</si>
  <si>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</si>
  <si>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CLASS ACTION PROCEEDS</t>
  </si>
  <si>
    <t>ORDINARY BUSINESS LOSSES</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</si>
  <si>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</si>
  <si>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</si>
  <si>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</si>
  <si>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</si>
  <si>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</si>
  <si>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</si>
  <si>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</si>
  <si>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</si>
  <si>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</si>
  <si>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</si>
  <si>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</si>
  <si>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</si>
  <si>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</si>
  <si>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</si>
  <si>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</si>
  <si>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</si>
  <si>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</si>
  <si>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</si>
  <si>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</si>
  <si>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</si>
  <si>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</si>
  <si>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</si>
  <si>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</si>
  <si>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</si>
  <si>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</si>
  <si>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</si>
  <si>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</si>
  <si>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</si>
  <si>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</si>
  <si>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</si>
  <si>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</si>
  <si>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</si>
  <si>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</si>
  <si>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</si>
  <si>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</si>
  <si>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</si>
  <si>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</si>
  <si>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PROGRAM EXPENSES</t>
  </si>
  <si>
    <t>COMMUNICATIONS</t>
  </si>
  <si>
    <t>OTHER</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</si>
  <si>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</si>
  <si>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</si>
  <si>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</si>
  <si>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</si>
  <si>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</si>
  <si>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</si>
  <si>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</si>
  <si>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</si>
  <si>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</si>
  <si>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</si>
  <si>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</si>
  <si>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</si>
  <si>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</si>
  <si>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</si>
  <si>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</si>
  <si>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</si>
  <si>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</si>
  <si>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</si>
  <si>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</si>
  <si>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</si>
  <si>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</si>
  <si>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</si>
  <si>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</si>
  <si>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</si>
  <si>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</si>
  <si>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</si>
  <si>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</si>
  <si>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</si>
  <si>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</si>
  <si>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</si>
  <si>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</si>
  <si>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</si>
  <si>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</si>
  <si>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</si>
  <si>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</si>
  <si>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</si>
  <si>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</si>
  <si>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</si>
  <si>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</si>
  <si>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</si>
  <si>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</si>
  <si>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</si>
  <si>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</si>
  <si>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</si>
  <si>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</si>
  <si>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</si>
  <si>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</si>
  <si>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</si>
  <si>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</si>
  <si>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</si>
  <si>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</si>
  <si>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</si>
  <si>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</si>
  <si>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</si>
  <si>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</si>
  <si>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</si>
  <si>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</si>
  <si>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</si>
  <si>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</si>
  <si>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</si>
  <si>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</si>
  <si>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</si>
  <si>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</si>
  <si>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</si>
  <si>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</si>
  <si>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</si>
  <si>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</si>
  <si>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</si>
  <si>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</si>
  <si>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</si>
  <si>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</si>
  <si>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</si>
  <si>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</si>
  <si>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</si>
  <si>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</si>
  <si>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</si>
  <si>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</si>
  <si>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</si>
  <si>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</si>
  <si>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</si>
  <si>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</si>
  <si>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</si>
  <si>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</si>
  <si>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</si>
  <si>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</si>
  <si>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</si>
  <si>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</si>
  <si>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</si>
  <si>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</si>
  <si>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</si>
  <si>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</si>
  <si>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</si>
  <si>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</si>
  <si>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</si>
  <si>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</si>
  <si>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</si>
  <si>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</si>
  <si>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</si>
  <si>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</si>
  <si>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</si>
  <si>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</si>
  <si>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 xml:space="preserve">OTHER RECEIPTS </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</si>
  <si>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</si>
  <si>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</si>
  <si>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ORDINARY BUSINESS INCOME</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</si>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</sst>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CARING FOR COLORADO FOUNDATION</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2022'!C40</f>
        <v>11523515</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2022'!C31</f>
        <v>59512</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11464003</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955333.5833</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2022'!E2+'Balance Sheet 2022'!E3</f>
        <v>124335</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0.1301482562</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2022'!E30</f>
        <v>195757262</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2022'!C40</f>
        <v>11523515</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960292.9167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203.8516151</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2022'!E13:E15)</f>
        <v>228724142</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2022'!C40</f>
        <v>11523515</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960292.9167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238.1816402</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238.3117885</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2022'!E2:E7,'Revenues 2022'!F10:F15)</f>
        <v>0</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2022'!F44</f>
        <v>3418768</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2022'!C7:C9)</f>
        <v>1616991</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2022'!C10:C12)</f>
        <v>321770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1938761</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2022'!C40</f>
        <v>11523515</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0.1682438909</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2022'!C10:C11)</f>
        <v>194003</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2022'!C7:C9)</f>
        <v>1616991</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0.1199777859</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240</v>
      </c>
      <c r="D41" s="75">
        <f>'Expenses 2022'!D40</f>
        <v>9835802</v>
      </c>
      <c r="E41" s="165">
        <f t="shared" ref="E41:E44" si="1">D41/$D$44</f>
        <v>0.853541823</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2022'!E40</f>
        <v>1687713</v>
      </c>
      <c r="E42" s="165">
        <f t="shared" si="1"/>
        <v>0.146458177</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2022'!F40</f>
        <v>0</v>
      </c>
      <c r="E43" s="165">
        <f t="shared" si="1"/>
        <v>0</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11523515</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2022'!F9</f>
        <v>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2022'!F40</f>
        <v>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v>0.0</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2022'!E2:E10)</f>
        <v>154802</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2022'!E19:E22)</f>
        <v>9003989</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0.01719260208</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2022'!E18</f>
        <v>230893730</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CARING FOR COLORADO FOUNDATION</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0</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1814609.0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241</v>
      </c>
      <c r="D26" s="50">
        <v>2013354.0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2123.0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2011231</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2011231</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242</v>
      </c>
      <c r="D39" s="74"/>
      <c r="E39" s="48">
        <v>53099.0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53099</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3878939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CARING FOR COLORADO FOUNDATION</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9637695</v>
      </c>
      <c r="D3" s="99">
        <v>9637695.0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973970</v>
      </c>
      <c r="D7" s="99">
        <v>561695.0</v>
      </c>
      <c r="E7" s="99">
        <v>412275.0</v>
      </c>
      <c r="F7" s="99">
        <v>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1173068</v>
      </c>
      <c r="D9" s="99">
        <v>347690.0</v>
      </c>
      <c r="E9" s="99">
        <v>825378.0</v>
      </c>
      <c r="F9" s="99">
        <v>0.0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51735</v>
      </c>
      <c r="D10" s="99">
        <v>0.0</v>
      </c>
      <c r="E10" s="99">
        <v>51735.0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140661</v>
      </c>
      <c r="D11" s="99">
        <v>80185.0</v>
      </c>
      <c r="E11" s="99">
        <v>60476.0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117840</v>
      </c>
      <c r="D12" s="99">
        <v>55385.0</v>
      </c>
      <c r="E12" s="99">
        <v>62455.0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1564</v>
      </c>
      <c r="D15" s="99">
        <v>0.0</v>
      </c>
      <c r="E15" s="99">
        <v>1564.0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135000</v>
      </c>
      <c r="D19" s="99">
        <v>0.0</v>
      </c>
      <c r="E19" s="99">
        <v>135000.0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107688</v>
      </c>
      <c r="D20" s="99">
        <v>51349.0</v>
      </c>
      <c r="E20" s="99">
        <v>56339.0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97805</v>
      </c>
      <c r="D22" s="99">
        <v>45968.0</v>
      </c>
      <c r="E22" s="99">
        <v>51837.0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128893</v>
      </c>
      <c r="D23" s="99">
        <v>60580.0</v>
      </c>
      <c r="E23" s="99">
        <v>68313.0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326519</v>
      </c>
      <c r="D25" s="99">
        <v>153463.0</v>
      </c>
      <c r="E25" s="99">
        <v>173056.0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65036</v>
      </c>
      <c r="D26" s="99">
        <v>30567.0</v>
      </c>
      <c r="E26" s="99">
        <v>34469.0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42001</v>
      </c>
      <c r="D31" s="99">
        <v>19740.0</v>
      </c>
      <c r="E31" s="99">
        <v>22261.0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135</v>
      </c>
      <c r="C34" s="98">
        <f t="shared" si="1"/>
        <v>396227</v>
      </c>
      <c r="D34" s="99">
        <v>396227.0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136</v>
      </c>
      <c r="C35" s="98">
        <f t="shared" si="1"/>
        <v>149534</v>
      </c>
      <c r="D35" s="99">
        <v>70281.0</v>
      </c>
      <c r="E35" s="99">
        <v>79253.0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137</v>
      </c>
      <c r="C36" s="98">
        <f t="shared" si="1"/>
        <v>11225</v>
      </c>
      <c r="D36" s="99">
        <v>5321.0</v>
      </c>
      <c r="E36" s="99">
        <v>5904.0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13556461</v>
      </c>
      <c r="D40" s="104">
        <f t="shared" si="2"/>
        <v>11516146</v>
      </c>
      <c r="E40" s="104">
        <f t="shared" si="2"/>
        <v>2040315</v>
      </c>
      <c r="F40" s="104">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CARING FOR COLORADO FOUNDATION</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0.0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173153.0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48579.0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403082.0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223467.0</v>
      </c>
      <c r="E12" s="109">
        <f>D11-D12</f>
        <v>179615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5.7384847E7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1.93737634E8</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239047.0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1592242.0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253355117</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4496451.0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5224917.0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2.8682485E7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38403853</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2.14951264E8</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214951264</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253355117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CARING FOR COLORADO FOUNDATION</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2023'!C40</f>
        <v>13556461</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2023'!C31</f>
        <v>42001</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13514460</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1126205</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2023'!E2+'Balance Sheet 2023'!E3</f>
        <v>173153</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0.1537490954</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2023'!E30</f>
        <v>214951264</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2023'!C40</f>
        <v>13556461</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1129705.083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190.2720163</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2023'!E13:E15)</f>
        <v>251361528</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2023'!C40</f>
        <v>13556461</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1129705.083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222.5019005</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222.6556496</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2023'!E2:E7,'Revenues 2023'!F10:F15)</f>
        <v>0</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2023'!F44</f>
        <v>3878939</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2023'!C7:C9)</f>
        <v>2147038</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2023'!C10:C12)</f>
        <v>310236</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2457274</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2023'!C40</f>
        <v>13556461</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0.1812622041</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2023'!C10:C11)</f>
        <v>192396</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2023'!C7:C9)</f>
        <v>2147038</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0.08960996498</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243</v>
      </c>
      <c r="D41" s="75">
        <f>'Expenses 2023'!D40</f>
        <v>11516146</v>
      </c>
      <c r="E41" s="165">
        <f t="shared" ref="E41:E44" si="1">D41/$D$44</f>
        <v>0.849495012</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2023'!E40</f>
        <v>2040315</v>
      </c>
      <c r="E42" s="165">
        <f t="shared" si="1"/>
        <v>0.150504988</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2023'!F40</f>
        <v>0</v>
      </c>
      <c r="E43" s="165">
        <f t="shared" si="1"/>
        <v>0</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13556461</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2023'!F9</f>
        <v>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2023'!F40</f>
        <v>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v>0.0</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2023'!E2:E10)</f>
        <v>221732</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2023'!E19:E22)</f>
        <v>9721368</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0.02280872404</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2023'!E18</f>
        <v>253355117</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CARING FOR COLORADO FOUNDATION</v>
      </c>
      <c r="B1" s="2" t="s">
        <v>244</v>
      </c>
      <c r="C1" s="139"/>
      <c r="D1" s="139"/>
      <c r="E1" s="139"/>
      <c r="F1" s="140"/>
      <c r="G1" s="140"/>
      <c r="H1" s="140"/>
      <c r="I1" s="43"/>
      <c r="J1" s="43"/>
      <c r="K1" s="43"/>
      <c r="L1" s="43"/>
      <c r="M1" s="43"/>
      <c r="N1" s="43"/>
      <c r="O1" s="43"/>
      <c r="P1" s="43"/>
      <c r="Q1" s="43"/>
      <c r="R1" s="43"/>
      <c r="S1" s="43"/>
      <c r="T1" s="43"/>
      <c r="U1" s="43"/>
      <c r="V1" s="43"/>
      <c r="W1" s="43"/>
      <c r="X1" s="43"/>
      <c r="Y1" s="43"/>
    </row>
    <row r="2">
      <c r="A2" s="141" t="s">
        <v>181</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182</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245</v>
      </c>
      <c r="E4" s="45" t="s">
        <v>246</v>
      </c>
      <c r="F4" s="45" t="s">
        <v>247</v>
      </c>
      <c r="G4" s="59" t="s">
        <v>248</v>
      </c>
      <c r="H4" s="59"/>
      <c r="I4" s="43"/>
      <c r="J4" s="43"/>
      <c r="K4" s="43"/>
      <c r="L4" s="43"/>
      <c r="M4" s="43"/>
      <c r="N4" s="43"/>
      <c r="O4" s="43"/>
      <c r="P4" s="43"/>
      <c r="Q4" s="43"/>
      <c r="R4" s="43"/>
      <c r="S4" s="43"/>
      <c r="T4" s="43"/>
      <c r="U4" s="43"/>
      <c r="V4" s="43"/>
      <c r="W4" s="43"/>
      <c r="X4" s="43"/>
      <c r="Y4" s="43"/>
    </row>
    <row r="5">
      <c r="A5" s="139"/>
      <c r="B5" s="49"/>
      <c r="C5" s="148" t="s">
        <v>181</v>
      </c>
      <c r="D5" s="177">
        <f>'Ratios 2021'!D8</f>
        <v>0.06942454413</v>
      </c>
      <c r="E5" s="177">
        <f>'Ratios 2022'!D8</f>
        <v>0.1301482562</v>
      </c>
      <c r="F5" s="177">
        <f>'Ratios 2023'!D8</f>
        <v>0.1537490954</v>
      </c>
      <c r="G5" s="177">
        <f>average(D5:F5)</f>
        <v>0.1177739653</v>
      </c>
      <c r="H5" s="150" t="s">
        <v>188</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189</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190</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245</v>
      </c>
      <c r="E9" s="45" t="s">
        <v>246</v>
      </c>
      <c r="F9" s="45" t="s">
        <v>247</v>
      </c>
      <c r="G9" s="59" t="s">
        <v>248</v>
      </c>
      <c r="H9" s="59"/>
      <c r="I9" s="43"/>
      <c r="J9" s="43"/>
      <c r="K9" s="43"/>
      <c r="L9" s="43"/>
      <c r="M9" s="43"/>
      <c r="N9" s="43"/>
      <c r="O9" s="43"/>
      <c r="P9" s="43"/>
      <c r="Q9" s="43"/>
      <c r="R9" s="43"/>
      <c r="S9" s="43"/>
      <c r="T9" s="43"/>
      <c r="U9" s="43"/>
      <c r="V9" s="43"/>
      <c r="W9" s="43"/>
      <c r="X9" s="43"/>
      <c r="Y9" s="43"/>
    </row>
    <row r="10">
      <c r="A10" s="139"/>
      <c r="B10" s="49"/>
      <c r="C10" s="148" t="s">
        <v>189</v>
      </c>
      <c r="D10" s="149">
        <f>'Ratios 2021'!D14</f>
        <v>93.69456299</v>
      </c>
      <c r="E10" s="149">
        <f>'Ratios 2022'!D14</f>
        <v>203.8516151</v>
      </c>
      <c r="F10" s="149">
        <f>'Ratios 2023'!D14</f>
        <v>190.2720163</v>
      </c>
      <c r="G10" s="177">
        <f>average(D10:F10)</f>
        <v>162.6060648</v>
      </c>
      <c r="H10" s="150" t="s">
        <v>188</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194</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195</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245</v>
      </c>
      <c r="E14" s="45" t="s">
        <v>246</v>
      </c>
      <c r="F14" s="45" t="s">
        <v>247</v>
      </c>
      <c r="G14" s="59" t="s">
        <v>248</v>
      </c>
      <c r="H14" s="59"/>
      <c r="I14" s="43"/>
      <c r="J14" s="43"/>
      <c r="K14" s="43"/>
      <c r="L14" s="43"/>
      <c r="M14" s="43"/>
      <c r="N14" s="43"/>
      <c r="O14" s="43"/>
      <c r="P14" s="43"/>
      <c r="Q14" s="43"/>
      <c r="R14" s="43"/>
      <c r="S14" s="43"/>
      <c r="T14" s="43"/>
      <c r="U14" s="43"/>
      <c r="V14" s="43"/>
      <c r="W14" s="43"/>
      <c r="X14" s="43"/>
      <c r="Y14" s="43"/>
    </row>
    <row r="15">
      <c r="A15" s="139"/>
      <c r="B15" s="49"/>
      <c r="C15" s="148" t="s">
        <v>197</v>
      </c>
      <c r="D15" s="180">
        <f>'Ratios 2021'!D20</f>
        <v>110.6781422</v>
      </c>
      <c r="E15" s="180">
        <f>'Ratios 2022'!D20</f>
        <v>238.1816402</v>
      </c>
      <c r="F15" s="180">
        <f>'Ratios 2023'!D20</f>
        <v>222.5019005</v>
      </c>
      <c r="G15" s="177">
        <f>average(D15:F15)</f>
        <v>190.4538943</v>
      </c>
      <c r="H15" s="150" t="s">
        <v>188</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199</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200</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245</v>
      </c>
      <c r="E19" s="45" t="s">
        <v>246</v>
      </c>
      <c r="F19" s="45" t="s">
        <v>247</v>
      </c>
      <c r="G19" s="59" t="s">
        <v>248</v>
      </c>
      <c r="H19" s="59"/>
      <c r="I19" s="43"/>
      <c r="J19" s="43"/>
      <c r="K19" s="43"/>
      <c r="L19" s="43"/>
      <c r="M19" s="43"/>
      <c r="N19" s="43"/>
      <c r="O19" s="43"/>
      <c r="P19" s="43"/>
      <c r="Q19" s="43"/>
      <c r="R19" s="43"/>
      <c r="S19" s="43"/>
      <c r="T19" s="43"/>
      <c r="U19" s="43"/>
      <c r="V19" s="43"/>
      <c r="W19" s="43"/>
      <c r="X19" s="43"/>
      <c r="Y19" s="43"/>
    </row>
    <row r="20">
      <c r="A20" s="139"/>
      <c r="B20" s="49"/>
      <c r="C20" s="148" t="s">
        <v>199</v>
      </c>
      <c r="D20" s="163">
        <f>'Ratios 2021'!D26</f>
        <v>0.0001729659122</v>
      </c>
      <c r="E20" s="163">
        <f>'Ratios 2022'!D26</f>
        <v>0</v>
      </c>
      <c r="F20" s="163">
        <f>'Ratios 2023'!D26</f>
        <v>0</v>
      </c>
      <c r="G20" s="181">
        <f>average(D20:F20)</f>
        <v>0.00005765530407</v>
      </c>
      <c r="H20" s="150" t="s">
        <v>203</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204</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205</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245</v>
      </c>
      <c r="E24" s="45" t="s">
        <v>246</v>
      </c>
      <c r="F24" s="45" t="s">
        <v>247</v>
      </c>
      <c r="G24" s="59" t="s">
        <v>248</v>
      </c>
      <c r="H24" s="59"/>
      <c r="I24" s="43"/>
      <c r="J24" s="43"/>
      <c r="K24" s="43"/>
      <c r="L24" s="43"/>
      <c r="M24" s="43"/>
      <c r="N24" s="43"/>
      <c r="O24" s="43"/>
      <c r="P24" s="43"/>
      <c r="Q24" s="43"/>
      <c r="R24" s="43"/>
      <c r="S24" s="43"/>
      <c r="T24" s="43"/>
      <c r="U24" s="43"/>
      <c r="V24" s="43"/>
      <c r="W24" s="43"/>
      <c r="X24" s="43"/>
      <c r="Y24" s="43"/>
    </row>
    <row r="25">
      <c r="A25" s="139"/>
      <c r="B25" s="49"/>
      <c r="C25" s="148" t="s">
        <v>209</v>
      </c>
      <c r="D25" s="163">
        <f>'Ratios 2021'!D33</f>
        <v>0.06744139769</v>
      </c>
      <c r="E25" s="163">
        <f>'Ratios 2022'!D33</f>
        <v>0.1682438909</v>
      </c>
      <c r="F25" s="163">
        <f>'Ratios 2023'!D33</f>
        <v>0.1812622041</v>
      </c>
      <c r="G25" s="181">
        <f>average(D25:F25)</f>
        <v>0.1389824975</v>
      </c>
      <c r="H25" s="150" t="s">
        <v>210</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211</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212</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245</v>
      </c>
      <c r="E29" s="45" t="s">
        <v>246</v>
      </c>
      <c r="F29" s="45" t="s">
        <v>247</v>
      </c>
      <c r="G29" s="59" t="s">
        <v>248</v>
      </c>
      <c r="H29" s="59"/>
      <c r="I29" s="43"/>
      <c r="J29" s="43"/>
      <c r="K29" s="43"/>
      <c r="L29" s="43"/>
      <c r="M29" s="43"/>
      <c r="N29" s="43"/>
      <c r="O29" s="43"/>
      <c r="P29" s="43"/>
      <c r="Q29" s="43"/>
      <c r="R29" s="43"/>
      <c r="S29" s="43"/>
      <c r="T29" s="43"/>
      <c r="U29" s="43"/>
      <c r="V29" s="43"/>
      <c r="W29" s="43"/>
      <c r="X29" s="43"/>
      <c r="Y29" s="43"/>
    </row>
    <row r="30">
      <c r="A30" s="139"/>
      <c r="B30" s="49"/>
      <c r="C30" s="148" t="s">
        <v>211</v>
      </c>
      <c r="D30" s="163">
        <f>'Ratios 2021'!D38</f>
        <v>0.06967415554</v>
      </c>
      <c r="E30" s="163">
        <f>'Ratios 2022'!D38</f>
        <v>0.1199777859</v>
      </c>
      <c r="F30" s="163">
        <f>'Ratios 2023'!D38</f>
        <v>0.08960996498</v>
      </c>
      <c r="G30" s="181">
        <f>average(D30:F30)</f>
        <v>0.09308730214</v>
      </c>
      <c r="H30" s="150" t="s">
        <v>214</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215</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216</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245</v>
      </c>
      <c r="E34" s="45" t="s">
        <v>246</v>
      </c>
      <c r="F34" s="45" t="s">
        <v>247</v>
      </c>
      <c r="G34" s="59" t="s">
        <v>248</v>
      </c>
      <c r="H34" s="59"/>
      <c r="I34" s="43"/>
      <c r="J34" s="43"/>
      <c r="K34" s="43"/>
      <c r="L34" s="43"/>
      <c r="M34" s="43"/>
      <c r="N34" s="43"/>
      <c r="O34" s="43"/>
      <c r="P34" s="43"/>
      <c r="Q34" s="43"/>
      <c r="R34" s="43"/>
      <c r="S34" s="43"/>
      <c r="T34" s="43"/>
      <c r="U34" s="43"/>
      <c r="V34" s="43"/>
      <c r="W34" s="43"/>
      <c r="X34" s="43"/>
      <c r="Y34" s="43"/>
    </row>
    <row r="35">
      <c r="A35" s="139"/>
      <c r="B35" s="49"/>
      <c r="C35" s="148" t="s">
        <v>249</v>
      </c>
      <c r="D35" s="163">
        <f>'Ratios 2021'!E41</f>
        <v>0.9603907232</v>
      </c>
      <c r="E35" s="163">
        <f>'Ratios 2022'!E41</f>
        <v>0.853541823</v>
      </c>
      <c r="F35" s="163">
        <f>'Ratios 2023'!E41</f>
        <v>0.849495012</v>
      </c>
      <c r="G35" s="181">
        <f t="shared" ref="G35:G37" si="1">average(D35:F35)</f>
        <v>0.8878091861</v>
      </c>
      <c r="H35" s="181"/>
      <c r="I35" s="43"/>
      <c r="J35" s="43"/>
      <c r="K35" s="43"/>
      <c r="L35" s="43"/>
      <c r="M35" s="43"/>
      <c r="N35" s="43"/>
      <c r="O35" s="43"/>
      <c r="P35" s="43"/>
      <c r="Q35" s="43"/>
      <c r="R35" s="43"/>
      <c r="S35" s="43"/>
      <c r="T35" s="43"/>
      <c r="U35" s="43"/>
      <c r="V35" s="43"/>
      <c r="W35" s="43"/>
      <c r="X35" s="43"/>
      <c r="Y35" s="43"/>
    </row>
    <row r="36">
      <c r="A36" s="139"/>
      <c r="B36" s="52"/>
      <c r="C36" s="148" t="s">
        <v>218</v>
      </c>
      <c r="D36" s="163">
        <f>'Ratios 2021'!E42</f>
        <v>0.03960927681</v>
      </c>
      <c r="E36" s="163">
        <f>'Ratios 2022'!E42</f>
        <v>0.146458177</v>
      </c>
      <c r="F36" s="163">
        <f>'Ratios 2023'!E42</f>
        <v>0.150504988</v>
      </c>
      <c r="G36" s="181">
        <f t="shared" si="1"/>
        <v>0.1121908139</v>
      </c>
      <c r="H36" s="181"/>
      <c r="I36" s="43"/>
      <c r="J36" s="43"/>
      <c r="K36" s="43"/>
      <c r="L36" s="43"/>
      <c r="M36" s="43"/>
      <c r="N36" s="43"/>
      <c r="O36" s="43"/>
      <c r="P36" s="43"/>
      <c r="Q36" s="43"/>
      <c r="R36" s="43"/>
      <c r="S36" s="43"/>
      <c r="T36" s="43"/>
      <c r="U36" s="43"/>
      <c r="V36" s="43"/>
      <c r="W36" s="43"/>
      <c r="X36" s="43"/>
      <c r="Y36" s="43"/>
    </row>
    <row r="37">
      <c r="A37" s="139"/>
      <c r="B37" s="182"/>
      <c r="C37" s="148" t="s">
        <v>219</v>
      </c>
      <c r="D37" s="163">
        <f>'Ratios 2021'!E43</f>
        <v>0</v>
      </c>
      <c r="E37" s="163">
        <f>'Ratios 2022'!E43</f>
        <v>0</v>
      </c>
      <c r="F37" s="163">
        <f>'Ratios 2023'!E43</f>
        <v>0</v>
      </c>
      <c r="G37" s="181">
        <f t="shared" si="1"/>
        <v>0</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220</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221</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245</v>
      </c>
      <c r="E41" s="45" t="s">
        <v>246</v>
      </c>
      <c r="F41" s="45" t="s">
        <v>247</v>
      </c>
      <c r="G41" s="59" t="s">
        <v>248</v>
      </c>
      <c r="H41" s="59"/>
      <c r="I41" s="43"/>
      <c r="J41" s="43"/>
      <c r="K41" s="43"/>
      <c r="L41" s="43"/>
      <c r="M41" s="43"/>
      <c r="N41" s="43"/>
      <c r="O41" s="43"/>
      <c r="P41" s="43"/>
      <c r="Q41" s="43"/>
      <c r="R41" s="43"/>
      <c r="S41" s="43"/>
      <c r="T41" s="43"/>
      <c r="U41" s="43"/>
      <c r="V41" s="43"/>
      <c r="W41" s="43"/>
      <c r="X41" s="43"/>
      <c r="Y41" s="43"/>
    </row>
    <row r="42">
      <c r="A42" s="139"/>
      <c r="B42" s="49"/>
      <c r="C42" s="148" t="s">
        <v>224</v>
      </c>
      <c r="D42" s="166">
        <f>'Ratios 2021'!D49</f>
        <v>0</v>
      </c>
      <c r="E42" s="166">
        <f>'Ratios 2022'!D49</f>
        <v>0</v>
      </c>
      <c r="F42" s="166">
        <f>'Ratios 2023'!D49</f>
        <v>0</v>
      </c>
      <c r="G42" s="183">
        <f>average(D42:F42)</f>
        <v>0</v>
      </c>
      <c r="H42" s="150" t="s">
        <v>225</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226</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227</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245</v>
      </c>
      <c r="E46" s="45" t="s">
        <v>246</v>
      </c>
      <c r="F46" s="45" t="s">
        <v>247</v>
      </c>
      <c r="G46" s="59" t="s">
        <v>248</v>
      </c>
      <c r="H46" s="59"/>
      <c r="I46" s="43"/>
      <c r="J46" s="43"/>
      <c r="K46" s="43"/>
      <c r="L46" s="43"/>
      <c r="M46" s="43"/>
      <c r="N46" s="43"/>
      <c r="O46" s="43"/>
      <c r="P46" s="43"/>
      <c r="Q46" s="43"/>
      <c r="R46" s="43"/>
      <c r="S46" s="43"/>
      <c r="T46" s="43"/>
      <c r="U46" s="43"/>
      <c r="V46" s="43"/>
      <c r="W46" s="43"/>
      <c r="X46" s="43"/>
      <c r="Y46" s="43"/>
    </row>
    <row r="47">
      <c r="A47" s="139"/>
      <c r="B47" s="49"/>
      <c r="C47" s="148" t="s">
        <v>230</v>
      </c>
      <c r="D47" s="149">
        <f>'Ratios 2021'!D54</f>
        <v>0.01509189306</v>
      </c>
      <c r="E47" s="149">
        <f>'Ratios 2022'!D54</f>
        <v>0.01719260208</v>
      </c>
      <c r="F47" s="149">
        <f>'Ratios 2023'!D54</f>
        <v>0.02280872404</v>
      </c>
      <c r="G47" s="177">
        <f>average(D47:F47)</f>
        <v>0.01836440639</v>
      </c>
      <c r="H47" s="150" t="s">
        <v>231</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232</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233</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245</v>
      </c>
      <c r="E51" s="45" t="s">
        <v>246</v>
      </c>
      <c r="F51" s="45" t="s">
        <v>247</v>
      </c>
      <c r="G51" s="59" t="s">
        <v>248</v>
      </c>
      <c r="H51" s="59"/>
      <c r="I51" s="43"/>
      <c r="J51" s="43"/>
      <c r="K51" s="43"/>
      <c r="L51" s="43"/>
      <c r="M51" s="43"/>
      <c r="N51" s="43"/>
      <c r="O51" s="43"/>
      <c r="P51" s="43"/>
      <c r="Q51" s="43"/>
      <c r="R51" s="43"/>
      <c r="S51" s="43"/>
      <c r="T51" s="43"/>
      <c r="U51" s="43"/>
      <c r="V51" s="43"/>
      <c r="W51" s="43"/>
      <c r="X51" s="43"/>
      <c r="Y51" s="43"/>
    </row>
    <row r="52">
      <c r="A52" s="139"/>
      <c r="B52" s="49"/>
      <c r="C52" s="148" t="s">
        <v>236</v>
      </c>
      <c r="D52" s="184">
        <f>'Ratios 2021'!D59</f>
        <v>0</v>
      </c>
      <c r="E52" s="184">
        <f>'Ratios 2022'!D59</f>
        <v>0</v>
      </c>
      <c r="F52" s="184">
        <f>'Ratios 2023'!D59</f>
        <v>0</v>
      </c>
      <c r="G52" s="185">
        <f>average(D52:F52)</f>
        <v>0</v>
      </c>
      <c r="H52" s="150" t="s">
        <v>237</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CARING FOR COLORADO FOUNDATION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CARING FOR COLORADO FOUNDATION</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500.0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500</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1186447.0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1788422.0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1788422</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1788422</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96</v>
      </c>
      <c r="D39" s="74"/>
      <c r="E39" s="48">
        <v>1214.0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97</v>
      </c>
      <c r="D40" s="74"/>
      <c r="E40" s="48">
        <v>-85840.0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-84626</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2890743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CARING FOR COLORADO FOUNDATION</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20781187</v>
      </c>
      <c r="D3" s="99">
        <v>2.0781187E7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726679</v>
      </c>
      <c r="D7" s="99">
        <v>465075.0</v>
      </c>
      <c r="E7" s="99">
        <v>261604.0</v>
      </c>
      <c r="F7" s="99">
        <v>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110</v>
      </c>
      <c r="C9" s="98">
        <f t="shared" si="1"/>
        <v>680342</v>
      </c>
      <c r="D9" s="99">
        <v>435419.0</v>
      </c>
      <c r="E9" s="99">
        <v>244923.0</v>
      </c>
      <c r="F9" s="99">
        <v>0.0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21726</v>
      </c>
      <c r="D10" s="99">
        <v>13905.0</v>
      </c>
      <c r="E10" s="99">
        <v>7821.0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76307</v>
      </c>
      <c r="D11" s="99">
        <v>48836.0</v>
      </c>
      <c r="E11" s="99">
        <v>27471.0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92565</v>
      </c>
      <c r="D12" s="99">
        <v>59242.0</v>
      </c>
      <c r="E12" s="99">
        <v>33323.0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3928</v>
      </c>
      <c r="D15" s="99">
        <v>0.0</v>
      </c>
      <c r="E15" s="99">
        <v>3928.0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135000</v>
      </c>
      <c r="D19" s="99">
        <v>0.0</v>
      </c>
      <c r="E19" s="99">
        <v>135000.0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74852</v>
      </c>
      <c r="D20" s="99">
        <v>61219.0</v>
      </c>
      <c r="E20" s="99">
        <v>13633.0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74980</v>
      </c>
      <c r="D22" s="99">
        <v>47987.0</v>
      </c>
      <c r="E22" s="99">
        <v>26993.0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91922</v>
      </c>
      <c r="D23" s="99">
        <v>58830.0</v>
      </c>
      <c r="E23" s="99">
        <v>33092.0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245239</v>
      </c>
      <c r="D25" s="99">
        <v>156953.0</v>
      </c>
      <c r="E25" s="99">
        <v>88286.0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61912</v>
      </c>
      <c r="D26" s="99">
        <v>39624.0</v>
      </c>
      <c r="E26" s="99">
        <v>22288.0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41970</v>
      </c>
      <c r="D31" s="99">
        <v>26861.0</v>
      </c>
      <c r="E31" s="99">
        <v>15109.0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102" t="s">
        <v>135</v>
      </c>
      <c r="C34" s="98">
        <f t="shared" si="1"/>
        <v>511407</v>
      </c>
      <c r="D34" s="99">
        <v>511407.0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136</v>
      </c>
      <c r="C35" s="98">
        <f t="shared" si="1"/>
        <v>57399</v>
      </c>
      <c r="D35" s="99">
        <v>36735.0</v>
      </c>
      <c r="E35" s="99">
        <v>20664.0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t="s">
        <v>137</v>
      </c>
      <c r="C36" s="98">
        <f t="shared" si="1"/>
        <v>11581</v>
      </c>
      <c r="D36" s="99">
        <v>7412.0</v>
      </c>
      <c r="E36" s="99">
        <v>4169.0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23688996</v>
      </c>
      <c r="D40" s="104">
        <f t="shared" si="2"/>
        <v>22750692</v>
      </c>
      <c r="E40" s="104">
        <f t="shared" si="2"/>
        <v>938304</v>
      </c>
      <c r="F40" s="104">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CARING FOR COLORADO FOUNDATION</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11080.0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125727.0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30467.0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398972.0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114114.0</v>
      </c>
      <c r="E12" s="109">
        <f>D11-D12</f>
        <v>284858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4.6222848E7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1.72058805E8</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206186.0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2003358.0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220943329</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5485876.0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5597823.0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2.4898786E7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35982485</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1.84960844E8</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184960844</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220943329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CARING FOR COLORADO FOUNDATION</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2021'!C40</f>
        <v>23688996</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2021'!C31</f>
        <v>41970</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23647026</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1970585.5</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2021'!E2+'Balance Sheet 2021'!E3</f>
        <v>136807</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0.06942454413</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2021'!E30</f>
        <v>184960844</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2021'!C40</f>
        <v>23688996</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1974083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93.69456299</v>
      </c>
      <c r="E14" s="150" t="s">
        <v>188</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2021'!E13:E15)</f>
        <v>218487839</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2021'!C40</f>
        <v>23688996</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1974083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110.6781422</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110.7475667</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2021'!E2:E7,'Revenues 2021'!F10:F15)</f>
        <v>500</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2021'!F44</f>
        <v>2890743</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0.0001729659122</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2021'!C7:C9)</f>
        <v>1407021</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2021'!C10:C12)</f>
        <v>190598</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1597619</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2021'!C40</f>
        <v>23688996</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0.06744139769</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2021'!C10:C11)</f>
        <v>98033</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2021'!C7:C9)</f>
        <v>1407021</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0.06967415554</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217</v>
      </c>
      <c r="D41" s="75">
        <f>'Expenses 2021'!D40</f>
        <v>22750692</v>
      </c>
      <c r="E41" s="165">
        <f t="shared" ref="E41:E44" si="1">D41/$D$44</f>
        <v>0.9603907232</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2021'!E40</f>
        <v>938304</v>
      </c>
      <c r="E42" s="165">
        <f t="shared" si="1"/>
        <v>0.03960927681</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2021'!F40</f>
        <v>0</v>
      </c>
      <c r="E43" s="165">
        <f t="shared" si="1"/>
        <v>0</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23688996</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2021'!F9</f>
        <v>500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2021'!F40</f>
        <v>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v>0.0</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2021'!E2:E10)</f>
        <v>167274</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2021'!E19:E22)</f>
        <v>11083699</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0.01509189306</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2021'!E18</f>
        <v>220943329</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CARING FOR COLORADO FOUNDATION</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0</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2460525.0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238</v>
      </c>
      <c r="D26" s="50">
        <v>1218778.0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9287.0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1209491</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1209491</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239</v>
      </c>
      <c r="D39" s="74"/>
      <c r="E39" s="48">
        <v>77.0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97</v>
      </c>
      <c r="D40" s="74"/>
      <c r="E40" s="48">
        <v>-251325.0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-251248</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3418768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CARING FOR COLORADO FOUNDATION</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8073410</v>
      </c>
      <c r="D3" s="99">
        <v>8073410.0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915917</v>
      </c>
      <c r="D7" s="99">
        <v>439640.0</v>
      </c>
      <c r="E7" s="99">
        <v>476277.0</v>
      </c>
      <c r="F7" s="99">
        <v>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701074</v>
      </c>
      <c r="D9" s="99">
        <v>336516.0</v>
      </c>
      <c r="E9" s="99">
        <v>364558.0</v>
      </c>
      <c r="F9" s="99">
        <v>0.0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47834</v>
      </c>
      <c r="D10" s="99">
        <v>22960.0</v>
      </c>
      <c r="E10" s="99">
        <v>24874.0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146169</v>
      </c>
      <c r="D11" s="99">
        <v>70161.0</v>
      </c>
      <c r="E11" s="99">
        <v>76008.0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127767</v>
      </c>
      <c r="D12" s="99">
        <v>61328.0</v>
      </c>
      <c r="E12" s="99">
        <v>66439.0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4272</v>
      </c>
      <c r="D15" s="99">
        <v>0.0</v>
      </c>
      <c r="E15" s="99">
        <v>4272.0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135000</v>
      </c>
      <c r="D19" s="99">
        <v>0.0</v>
      </c>
      <c r="E19" s="99">
        <v>135000.0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108339</v>
      </c>
      <c r="D20" s="99">
        <v>54053.0</v>
      </c>
      <c r="E20" s="99">
        <v>54286.0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77845</v>
      </c>
      <c r="D22" s="99">
        <v>50496.0</v>
      </c>
      <c r="E22" s="99">
        <v>27349.0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125999</v>
      </c>
      <c r="D23" s="99">
        <v>60480.0</v>
      </c>
      <c r="E23" s="99">
        <v>65519.0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326320</v>
      </c>
      <c r="D25" s="99">
        <v>156634.0</v>
      </c>
      <c r="E25" s="99">
        <v>169686.0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99649</v>
      </c>
      <c r="D26" s="99">
        <v>47909.0</v>
      </c>
      <c r="E26" s="99">
        <v>51740.0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59512</v>
      </c>
      <c r="D31" s="99">
        <v>28566.0</v>
      </c>
      <c r="E31" s="99">
        <v>30946.0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135</v>
      </c>
      <c r="C34" s="98">
        <f t="shared" si="1"/>
        <v>381929</v>
      </c>
      <c r="D34" s="99">
        <v>381929.0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137</v>
      </c>
      <c r="C35" s="98">
        <f t="shared" si="1"/>
        <v>103804</v>
      </c>
      <c r="D35" s="99">
        <v>9156.0</v>
      </c>
      <c r="E35" s="99">
        <v>94648.0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136</v>
      </c>
      <c r="C36" s="98">
        <f t="shared" si="1"/>
        <v>88675</v>
      </c>
      <c r="D36" s="99">
        <v>42564.0</v>
      </c>
      <c r="E36" s="99">
        <v>46111.0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11523515</v>
      </c>
      <c r="D40" s="104">
        <f t="shared" si="2"/>
        <v>9835802</v>
      </c>
      <c r="E40" s="104">
        <f t="shared" si="2"/>
        <v>1687713</v>
      </c>
      <c r="F40" s="104">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CARING FOR COLORADO FOUNDATION</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0.0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124335.0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30467.0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398972.0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173626.0</v>
      </c>
      <c r="E12" s="109">
        <f>D11-D12</f>
        <v>225346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5.3681869E7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1.7481418E8</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228093.0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1789440.0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230893730</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5051250.0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3952739.0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2.6132479E7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35136468</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1.95757262E8</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195757262</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230893730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